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tabRatio="653"/>
  </bookViews>
  <sheets>
    <sheet name="SM1_Table1" sheetId="13" r:id="rId1"/>
    <sheet name="SM1_Table2" sheetId="12" r:id="rId2"/>
    <sheet name="Bornite" sheetId="3" r:id="rId3"/>
    <sheet name="Cpy" sheetId="1" r:id="rId4"/>
    <sheet name="Py Po" sheetId="2" r:id="rId5"/>
    <sheet name="Cobaltite" sheetId="4" r:id="rId6"/>
    <sheet name="Baryte" sheetId="11" r:id="rId7"/>
    <sheet name="Apatite" sheetId="5" r:id="rId8"/>
    <sheet name="Scapolite" sheetId="8" r:id="rId9"/>
    <sheet name="Dol Cal" sheetId="6" r:id="rId10"/>
    <sheet name="Ti minerals" sheetId="7" r:id="rId11"/>
    <sheet name="Garnet" sheetId="9" r:id="rId12"/>
  </sheets>
  <definedNames>
    <definedName name="_xlnm.Print_Area" localSheetId="7">Apatite!$A$1:$BO$26</definedName>
    <definedName name="_xlnm.Print_Area" localSheetId="6">Baryte!$A$1:$I$12</definedName>
    <definedName name="_xlnm.Print_Area" localSheetId="2">Bornite!$A$1:$Z$12</definedName>
    <definedName name="_xlnm.Print_Area" localSheetId="5">Cobaltite!$A$1:$T$13</definedName>
    <definedName name="_xlnm.Print_Area" localSheetId="3">Cpy!$A$1:$BO$21</definedName>
    <definedName name="_xlnm.Print_Area" localSheetId="9">'Dol Cal'!$A$1:$AY$48</definedName>
    <definedName name="_xlnm.Print_Area" localSheetId="11">Garnet!$A$1:$H$18</definedName>
    <definedName name="_xlnm.Print_Area" localSheetId="4">'Py Po'!$A$1:$BN$28</definedName>
    <definedName name="_xlnm.Print_Area" localSheetId="8">Scapolite!$A$1:$T$30</definedName>
    <definedName name="_xlnm.Print_Area" localSheetId="0">SM1_Table1!$A$1:$D$15</definedName>
    <definedName name="_xlnm.Print_Area" localSheetId="1">SM1_Table2!$A$1:$H$49</definedName>
    <definedName name="_xlnm.Print_Area" localSheetId="10">'Ti minerals'!$A$1:$AL$30</definedName>
  </definedNames>
  <calcPr calcId="145621"/>
</workbook>
</file>

<file path=xl/calcChain.xml><?xml version="1.0" encoding="utf-8"?>
<calcChain xmlns="http://schemas.openxmlformats.org/spreadsheetml/2006/main">
  <c r="C12" i="5" l="1"/>
  <c r="D12" i="5"/>
  <c r="E12" i="5"/>
  <c r="I12" i="5"/>
  <c r="K12" i="5"/>
  <c r="M12" i="5"/>
  <c r="P12" i="5"/>
  <c r="R12" i="5"/>
  <c r="X12" i="5"/>
  <c r="Y12" i="5"/>
  <c r="AI12" i="5"/>
  <c r="AJ12" i="5"/>
  <c r="AM12" i="5"/>
  <c r="AN12" i="5"/>
  <c r="AO12" i="5"/>
  <c r="AP12" i="5"/>
  <c r="AQ12" i="5"/>
  <c r="AW12" i="5"/>
  <c r="AX12" i="5"/>
  <c r="AZ12" i="5"/>
  <c r="BB12" i="5"/>
  <c r="BC12" i="5"/>
  <c r="BD12" i="5"/>
  <c r="BE12" i="5"/>
  <c r="BF12" i="5"/>
  <c r="BJ12" i="5"/>
  <c r="BK12" i="5"/>
  <c r="BL12" i="5"/>
  <c r="BM12" i="5"/>
  <c r="BO12" i="5"/>
  <c r="B12" i="5"/>
  <c r="T34" i="6" l="1"/>
  <c r="T35" i="6"/>
  <c r="T36" i="6"/>
  <c r="T37" i="6"/>
  <c r="T33" i="6"/>
  <c r="S34" i="6"/>
  <c r="S35" i="6"/>
  <c r="S36" i="6"/>
  <c r="S37" i="6"/>
  <c r="S33" i="6"/>
  <c r="R34" i="6"/>
  <c r="R35" i="6"/>
  <c r="R36" i="6"/>
  <c r="R37" i="6"/>
  <c r="R33" i="6"/>
  <c r="AV43" i="6"/>
  <c r="AV44" i="6"/>
  <c r="AV45" i="6"/>
  <c r="AV46" i="6"/>
  <c r="AV42" i="6"/>
  <c r="AU43" i="6"/>
  <c r="AU44" i="6"/>
  <c r="AU45" i="6"/>
  <c r="AU46" i="6"/>
  <c r="AU42" i="6"/>
  <c r="AT43" i="6"/>
  <c r="AT44" i="6"/>
  <c r="AT45" i="6"/>
  <c r="AT46" i="6"/>
  <c r="AT42" i="6"/>
  <c r="BO17" i="1"/>
  <c r="BO18" i="1"/>
  <c r="BO16" i="1"/>
  <c r="AV8" i="1"/>
  <c r="AV9" i="1"/>
  <c r="AV7" i="1"/>
  <c r="BD8" i="2"/>
  <c r="BD7" i="2"/>
  <c r="F23" i="2"/>
  <c r="F22" i="2"/>
  <c r="X8" i="3"/>
  <c r="X9" i="3"/>
  <c r="X7" i="3"/>
  <c r="W8" i="3"/>
  <c r="W9" i="3"/>
  <c r="W7" i="3"/>
  <c r="V8" i="3"/>
  <c r="V9" i="3"/>
  <c r="V7" i="3"/>
  <c r="P8" i="4"/>
  <c r="L20" i="5"/>
  <c r="AF15" i="7"/>
  <c r="AF14" i="7"/>
  <c r="AF13" i="7"/>
  <c r="AF12" i="7"/>
  <c r="AF7" i="7"/>
  <c r="AF8" i="7"/>
  <c r="AF9" i="7"/>
  <c r="AF6" i="7"/>
  <c r="AF16" i="7" l="1"/>
  <c r="AG15" i="7" s="1"/>
  <c r="AF10" i="7"/>
  <c r="AG7" i="7" s="1"/>
  <c r="P10" i="4"/>
  <c r="P9" i="4"/>
  <c r="P7" i="4"/>
  <c r="AK15" i="7" l="1"/>
  <c r="AG8" i="7"/>
  <c r="AG9" i="7"/>
  <c r="AG12" i="7"/>
  <c r="AG13" i="7"/>
  <c r="AG14" i="7"/>
  <c r="AK7" i="7"/>
  <c r="AG6" i="7"/>
  <c r="AG16" i="7" l="1"/>
  <c r="AK12" i="7"/>
  <c r="AK9" i="7"/>
  <c r="AG10" i="7"/>
  <c r="AK6" i="7"/>
  <c r="AK13" i="7"/>
  <c r="AK10" i="7" l="1"/>
  <c r="AL10" i="7" s="1"/>
  <c r="AK16" i="7"/>
  <c r="AL16" i="7" s="1"/>
  <c r="AL15" i="7" l="1"/>
  <c r="AL12" i="7"/>
  <c r="AL13" i="7"/>
  <c r="AL7" i="7"/>
  <c r="AL9" i="7"/>
  <c r="AL6" i="7"/>
  <c r="D12" i="9"/>
  <c r="D13" i="9"/>
  <c r="D14" i="9"/>
  <c r="D15" i="9"/>
  <c r="D16" i="9"/>
  <c r="D17" i="9"/>
  <c r="D11" i="9"/>
  <c r="D18" i="9" l="1"/>
  <c r="E14" i="9" s="1"/>
  <c r="E17" i="9" l="1"/>
  <c r="E12" i="9"/>
  <c r="E15" i="9"/>
  <c r="E16" i="9"/>
  <c r="E11" i="9"/>
  <c r="E13" i="9"/>
  <c r="F15" i="9" l="1"/>
  <c r="E18" i="9"/>
  <c r="F14" i="9" s="1"/>
  <c r="F16" i="9"/>
  <c r="F17" i="9" l="1"/>
  <c r="F13" i="9"/>
  <c r="F12" i="9"/>
  <c r="F18" i="9" s="1"/>
</calcChain>
</file>

<file path=xl/sharedStrings.xml><?xml version="1.0" encoding="utf-8"?>
<sst xmlns="http://schemas.openxmlformats.org/spreadsheetml/2006/main" count="1083" uniqueCount="373">
  <si>
    <t>2901_3</t>
  </si>
  <si>
    <t>Date</t>
  </si>
  <si>
    <t>Sample</t>
  </si>
  <si>
    <t>Notes</t>
  </si>
  <si>
    <t>S</t>
  </si>
  <si>
    <t>Cu</t>
  </si>
  <si>
    <t>Fe</t>
  </si>
  <si>
    <t>As</t>
  </si>
  <si>
    <t>Co</t>
  </si>
  <si>
    <t>O</t>
  </si>
  <si>
    <t>Ca</t>
  </si>
  <si>
    <t>Mg</t>
  </si>
  <si>
    <t>Mn</t>
  </si>
  <si>
    <t>2901_4</t>
  </si>
  <si>
    <t>3701_1</t>
  </si>
  <si>
    <t>calcite</t>
  </si>
  <si>
    <t>dolomite</t>
  </si>
  <si>
    <t>P</t>
  </si>
  <si>
    <t>F</t>
  </si>
  <si>
    <t>Cl</t>
  </si>
  <si>
    <t>small xtal</t>
  </si>
  <si>
    <t>3703_1</t>
  </si>
  <si>
    <t>Ce</t>
  </si>
  <si>
    <t>La</t>
  </si>
  <si>
    <t>Nd</t>
  </si>
  <si>
    <t>Pr</t>
  </si>
  <si>
    <t>Sm</t>
  </si>
  <si>
    <t>3703_3b</t>
  </si>
  <si>
    <t>spongy, core</t>
  </si>
  <si>
    <t>less spongy</t>
  </si>
  <si>
    <t>tiny in cpy</t>
  </si>
  <si>
    <t>edge</t>
  </si>
  <si>
    <t>stringer</t>
  </si>
  <si>
    <t>3703_4</t>
  </si>
  <si>
    <t>Ni</t>
  </si>
  <si>
    <t>3901_1</t>
  </si>
  <si>
    <t xml:space="preserve">Electron images 28 and 29: </t>
  </si>
  <si>
    <t>Ba</t>
  </si>
  <si>
    <t>Sr</t>
  </si>
  <si>
    <t>Ilmenite</t>
  </si>
  <si>
    <t>Ti</t>
  </si>
  <si>
    <t>Si 0.7</t>
  </si>
  <si>
    <t>3901_2</t>
  </si>
  <si>
    <t>Si 0.3</t>
  </si>
  <si>
    <t>3901_3</t>
  </si>
  <si>
    <r>
      <t>calcite</t>
    </r>
    <r>
      <rPr>
        <sz val="11"/>
        <color rgb="FFFF0000"/>
        <rFont val="Calibri"/>
        <family val="2"/>
        <scheme val="minor"/>
      </rPr>
      <t xml:space="preserve"> Yb 1.4</t>
    </r>
  </si>
  <si>
    <r>
      <t>calcite</t>
    </r>
    <r>
      <rPr>
        <sz val="11"/>
        <color rgb="FFFF0000"/>
        <rFont val="Calibri"/>
        <family val="2"/>
        <scheme val="minor"/>
      </rPr>
      <t xml:space="preserve"> Yb 1.5</t>
    </r>
  </si>
  <si>
    <t>Titanite</t>
  </si>
  <si>
    <t>104_2</t>
  </si>
  <si>
    <t>10 micron encs</t>
  </si>
  <si>
    <t>Si</t>
  </si>
  <si>
    <t>Al</t>
  </si>
  <si>
    <r>
      <t>dolomite</t>
    </r>
    <r>
      <rPr>
        <sz val="11"/>
        <color rgb="FFFF0000"/>
        <rFont val="Calibri"/>
        <family val="2"/>
        <scheme val="minor"/>
      </rPr>
      <t xml:space="preserve"> Sb 2.0</t>
    </r>
  </si>
  <si>
    <t>Rutile - in 104_2 it has 0.8% V, 1.2% V, no detected V in different xtals</t>
  </si>
  <si>
    <r>
      <t>dolomite</t>
    </r>
    <r>
      <rPr>
        <sz val="11"/>
        <color rgb="FFFF0000"/>
        <rFont val="Calibri"/>
        <family val="2"/>
        <scheme val="minor"/>
      </rPr>
      <t xml:space="preserve"> Sb 2.2</t>
    </r>
  </si>
  <si>
    <r>
      <t>dolomite</t>
    </r>
    <r>
      <rPr>
        <sz val="11"/>
        <color rgb="FFFF0000"/>
        <rFont val="Calibri"/>
        <family val="2"/>
        <scheme val="minor"/>
      </rPr>
      <t xml:space="preserve"> Sb 2.3</t>
    </r>
  </si>
  <si>
    <t>104_4a</t>
  </si>
  <si>
    <t>dubious</t>
  </si>
  <si>
    <t>siderite</t>
  </si>
  <si>
    <t>siderite dominates in 104-4a</t>
  </si>
  <si>
    <t>104_5</t>
  </si>
  <si>
    <r>
      <t>dolomite</t>
    </r>
    <r>
      <rPr>
        <sz val="11"/>
        <color rgb="FFFF0000"/>
        <rFont val="Calibri"/>
        <family val="2"/>
        <scheme val="minor"/>
      </rPr>
      <t xml:space="preserve"> Sb 1.7</t>
    </r>
  </si>
  <si>
    <t>104_6b</t>
  </si>
  <si>
    <r>
      <t>dolomite</t>
    </r>
    <r>
      <rPr>
        <sz val="11"/>
        <color rgb="FFFF0000"/>
        <rFont val="Calibri"/>
        <family val="2"/>
        <scheme val="minor"/>
      </rPr>
      <t xml:space="preserve"> Sb 2.1</t>
    </r>
  </si>
  <si>
    <t>104_7</t>
  </si>
  <si>
    <t>Electron image 27 includes spongy pyrite (spectrum 142)</t>
  </si>
  <si>
    <t>Spec 142</t>
  </si>
  <si>
    <t>104_9</t>
  </si>
  <si>
    <t>Western Aynak</t>
  </si>
  <si>
    <t>Central Aynak</t>
  </si>
  <si>
    <t>301_1</t>
  </si>
  <si>
    <t>spec 283</t>
  </si>
  <si>
    <t>11/04.2017</t>
  </si>
  <si>
    <t>Looked for zonation: not found</t>
  </si>
  <si>
    <t>301_2</t>
  </si>
  <si>
    <t>Assoc with molybdenite</t>
  </si>
  <si>
    <t>301_3</t>
  </si>
  <si>
    <t>In 301_3 rutile contains 1.5% Nb and 0.5% Fe, but no detectable V</t>
  </si>
  <si>
    <t>spec 328</t>
  </si>
  <si>
    <t>spec 330</t>
  </si>
  <si>
    <t>301_4</t>
  </si>
  <si>
    <r>
      <t xml:space="preserve">dol </t>
    </r>
    <r>
      <rPr>
        <sz val="11"/>
        <color rgb="FFFF0000"/>
        <rFont val="Calibri"/>
        <family val="2"/>
        <scheme val="minor"/>
      </rPr>
      <t>Al 1.6 Cl 0.8</t>
    </r>
  </si>
  <si>
    <t>301_5</t>
  </si>
  <si>
    <t>Nearby isolated xtals</t>
  </si>
  <si>
    <t>In 1001_2 rutile contains 1.2% V</t>
  </si>
  <si>
    <t>1001_2</t>
  </si>
  <si>
    <t>In contrast to other samples, 301_5 apatite has high Cl, Cl=F</t>
  </si>
  <si>
    <t>PYRITE</t>
  </si>
  <si>
    <t>PYRRHOTITE</t>
  </si>
  <si>
    <t>spec 406, 420, 425: tiny xtals in qtz?</t>
  </si>
  <si>
    <t>1001_3</t>
  </si>
  <si>
    <t>spec 430</t>
  </si>
  <si>
    <t>spec 431</t>
  </si>
  <si>
    <t>spec 439</t>
  </si>
  <si>
    <t>spec 444</t>
  </si>
  <si>
    <t>Na</t>
  </si>
  <si>
    <t>K</t>
  </si>
  <si>
    <t>spec 434</t>
  </si>
  <si>
    <t>spec 446</t>
  </si>
  <si>
    <t>spec 448</t>
  </si>
  <si>
    <r>
      <t>dolomite</t>
    </r>
    <r>
      <rPr>
        <sz val="11"/>
        <color rgb="FFFF0000"/>
        <rFont val="Calibri"/>
        <family val="2"/>
        <scheme val="minor"/>
      </rPr>
      <t xml:space="preserve"> Si 0.4</t>
    </r>
  </si>
  <si>
    <t>1001_4</t>
  </si>
  <si>
    <t>spec 452, image 94</t>
  </si>
  <si>
    <t>assoc cpy</t>
  </si>
  <si>
    <t>(No As detected, so not a mixture with cobaltite)</t>
  </si>
  <si>
    <t>K-feldspar in 1001_4: spec 456 shows 14.0% K and 1.0% Ba</t>
  </si>
  <si>
    <t>In 1001_3 and 1001_4, rutile has no detectable V or Nb</t>
  </si>
  <si>
    <t>281_1</t>
  </si>
  <si>
    <t>281_2</t>
  </si>
  <si>
    <t>Y</t>
  </si>
  <si>
    <t>Dy</t>
  </si>
  <si>
    <t>Er</t>
  </si>
  <si>
    <t>Yb</t>
  </si>
  <si>
    <t>Gd</t>
  </si>
  <si>
    <t>spec 196</t>
  </si>
  <si>
    <t>spec 201</t>
  </si>
  <si>
    <t>spec 204</t>
  </si>
  <si>
    <t>spec 209</t>
  </si>
  <si>
    <t>spec 210</t>
  </si>
  <si>
    <t>281_3b</t>
  </si>
  <si>
    <t>spec 223</t>
  </si>
  <si>
    <t>In 281_3b, rutile has no detectable V or Nb</t>
  </si>
  <si>
    <t>281_4</t>
  </si>
  <si>
    <t>matrix grains</t>
  </si>
  <si>
    <t>281_5</t>
  </si>
  <si>
    <t>Spec 259</t>
  </si>
  <si>
    <t>Image 55</t>
  </si>
  <si>
    <t>disseminated crystals in foliated matrix</t>
  </si>
  <si>
    <t>vein</t>
  </si>
  <si>
    <t>304_2</t>
  </si>
  <si>
    <t>ankerite? Sr 0.1</t>
  </si>
  <si>
    <t>dol Sr 0.2</t>
  </si>
  <si>
    <t>304_3a</t>
  </si>
  <si>
    <t>enclosed in coarse cpy</t>
  </si>
  <si>
    <t>In 304_3a, rutile has no detectable V or Nb</t>
  </si>
  <si>
    <t>304_4</t>
  </si>
  <si>
    <r>
      <rPr>
        <b/>
        <sz val="11"/>
        <color theme="1"/>
        <rFont val="Calibri"/>
        <family val="2"/>
        <scheme val="minor"/>
      </rPr>
      <t>Allanite</t>
    </r>
    <r>
      <rPr>
        <sz val="11"/>
        <color theme="1"/>
        <rFont val="Calibri"/>
        <family val="2"/>
        <scheme val="minor"/>
      </rPr>
      <t xml:space="preserve"> xtal adjoining larger apatite:</t>
    </r>
  </si>
  <si>
    <t>spectra 74 and 75, image 14</t>
  </si>
  <si>
    <r>
      <t xml:space="preserve">Tiny </t>
    </r>
    <r>
      <rPr>
        <b/>
        <sz val="11"/>
        <color theme="1"/>
        <rFont val="Calibri"/>
        <family val="2"/>
        <scheme val="minor"/>
      </rPr>
      <t>molybdenite</t>
    </r>
    <r>
      <rPr>
        <sz val="11"/>
        <color theme="1"/>
        <rFont val="Calibri"/>
        <family val="2"/>
        <scheme val="minor"/>
      </rPr>
      <t xml:space="preserve"> - spectrum 79, image 15</t>
    </r>
  </si>
  <si>
    <t>at wt</t>
  </si>
  <si>
    <t>at calc</t>
  </si>
  <si>
    <t>at wt%</t>
  </si>
  <si>
    <t>No. Oxy's</t>
  </si>
  <si>
    <t>SiO2</t>
  </si>
  <si>
    <t>Al2O3</t>
  </si>
  <si>
    <t>MnO</t>
  </si>
  <si>
    <t>CaO</t>
  </si>
  <si>
    <t>MgO</t>
  </si>
  <si>
    <t>oxide</t>
  </si>
  <si>
    <t>FeO</t>
  </si>
  <si>
    <t>minus O</t>
  </si>
  <si>
    <r>
      <t>(Na,Ca)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[Al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Si</t>
    </r>
    <r>
      <rPr>
        <vertAlign val="sub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24</t>
    </r>
    <r>
      <rPr>
        <sz val="11"/>
        <color theme="1"/>
        <rFont val="Calibri"/>
        <family val="2"/>
        <scheme val="minor"/>
      </rPr>
      <t>]Cl</t>
    </r>
  </si>
  <si>
    <t>mol calc</t>
  </si>
  <si>
    <t>Na2O</t>
  </si>
  <si>
    <t>mol prop O</t>
  </si>
  <si>
    <t>Theoretical</t>
  </si>
  <si>
    <t>composition:</t>
  </si>
  <si>
    <t>Formula</t>
  </si>
  <si>
    <t>Recalc</t>
  </si>
  <si>
    <t>Min Mn</t>
  </si>
  <si>
    <t>Max Mn</t>
  </si>
  <si>
    <t>mol prop</t>
  </si>
  <si>
    <t>TiO2</t>
  </si>
  <si>
    <t>convert</t>
  </si>
  <si>
    <t>(FeMn)TiO3</t>
  </si>
  <si>
    <t>Ilmenite summary:</t>
  </si>
  <si>
    <t>Titanite summary:</t>
  </si>
  <si>
    <t>Found in four samples analysed by SEM-EDS: 104_2, 104_4a, 281_4 and 281_5. Occurring as inclusions, in matrix, and in cross-cutting veins. Slight variations in composition but close to stoichiometric.</t>
  </si>
  <si>
    <t>Rutile summary:</t>
  </si>
  <si>
    <t xml:space="preserve">In 23 analyses the range is from (Fe0.8 Mn0.2)TiO3 to (Fe0.92 Mn 0.08)TiO3. Highest Mn in sample 3901_3. In sample 281_5, the Mn concentrations vary by factor of 2 between disseminated grains. </t>
  </si>
  <si>
    <t>In most samples rutile is close to pure TiO2. However in 301_3 rutile contains 1.5% Nb and 0.5% Fe, whereas in 1001_2 rutile contains 1.2% V.</t>
  </si>
  <si>
    <t>Min Dat "ideal" monazite-(Ce)</t>
  </si>
  <si>
    <t>Th</t>
  </si>
  <si>
    <t>Aynak xenotime</t>
  </si>
  <si>
    <t>sum REE</t>
  </si>
  <si>
    <t>Min Dat "ideal" xenotime-(Y)</t>
  </si>
  <si>
    <t>is similar though Aynak sample has Dy, Er, Yb and Gd substituting for some Y</t>
  </si>
  <si>
    <t>Summary:</t>
  </si>
  <si>
    <t>Average</t>
  </si>
  <si>
    <t>Aynak cobaltite is close to stoichiometric CoAsS, with minor Fe substitution for Co (range 1.1-3.6 wt% Fe, average 1.9 wt% Fe in 10 analyses). Nickel was not detected.</t>
  </si>
  <si>
    <t>Min</t>
  </si>
  <si>
    <t>Max</t>
  </si>
  <si>
    <t>Cu5FeS4</t>
  </si>
  <si>
    <t>Ave</t>
  </si>
  <si>
    <t>n=18</t>
  </si>
  <si>
    <r>
      <t>Aynak bornite approximates to the stoichiometric composition Cu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FeS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with no substituting elements detected by SEM-EDS.</t>
    </r>
  </si>
  <si>
    <t>Stoichiometric FeS:</t>
  </si>
  <si>
    <t>n=3</t>
  </si>
  <si>
    <t>Only example of baryte found in samples examined under SEM:</t>
  </si>
  <si>
    <t>lower in Aynak due to Ni &amp; Co substitution for Fe</t>
  </si>
  <si>
    <t>matching</t>
  </si>
  <si>
    <t>Zambian Copperbelt deposits have pyrite with up to 20% Co in zones (Annels and Simmonds 1984, cited in Nash 1989). Nash 1989 reports 2.5-4.5% Co in pyrite in the No-Name deposit, Iron Creek, Idaho. He proposed diagenetic introduction of base metals into Fe-rich sediments.</t>
  </si>
  <si>
    <t>Pyrite analysed in 14 samples is mostly close to stoichiometric FeS2, with Co and Ni detected (&gt;0.2 wt%) in only 6 of 45 analyses. Nickel concentrations of 1.2 wt% and 2.4 wt% were found in individual pyrite crystals in Central Aynak samples 3703_4 and 3901_1 respectively. Pyrite in sample 104_4a contains 1-4 wt% Co. One analysis of pyrite in Western Aynak sample 1001_4 has 9.3 wt% Co, although cobalt was not detected in other pyrites in this sample. Arsenic was not detected in any pyrite from Aynak.</t>
  </si>
  <si>
    <t>Central Aynak n=34</t>
  </si>
  <si>
    <t>Western Aynak n=48</t>
  </si>
  <si>
    <t>CuFeS2</t>
  </si>
  <si>
    <t>Over 80 EDS analyses of chalcopyrite showed no significant variation from the stoichiometric formula CuFeS2. In all cases, substituting elements were below the detection limit of 0.2 wt%.</t>
  </si>
  <si>
    <t>Central Aynak n=29</t>
  </si>
  <si>
    <t>Western Aynak n=34</t>
  </si>
  <si>
    <t>RAW DATA BEFORE SORTING</t>
  </si>
  <si>
    <r>
      <t xml:space="preserve">cal </t>
    </r>
    <r>
      <rPr>
        <sz val="11"/>
        <color rgb="FFFF0000"/>
        <rFont val="Calibri"/>
        <family val="2"/>
        <scheme val="minor"/>
      </rPr>
      <t>recalc</t>
    </r>
  </si>
  <si>
    <r>
      <t xml:space="preserve">dol </t>
    </r>
    <r>
      <rPr>
        <sz val="11"/>
        <color rgb="FFFF0000"/>
        <rFont val="Calibri"/>
        <family val="2"/>
        <scheme val="minor"/>
      </rPr>
      <t>recalc</t>
    </r>
  </si>
  <si>
    <t>min</t>
  </si>
  <si>
    <t>max</t>
  </si>
  <si>
    <t>average</t>
  </si>
  <si>
    <t>webmineral</t>
  </si>
  <si>
    <t>stoichiometric CaMg(CO3)2</t>
  </si>
  <si>
    <t>C</t>
  </si>
  <si>
    <t>SO3</t>
  </si>
  <si>
    <t>K2O</t>
  </si>
  <si>
    <t>el%</t>
  </si>
  <si>
    <t>ox%</t>
  </si>
  <si>
    <t>el/ox convert</t>
  </si>
  <si>
    <t>Formula to 12 (Al, Si)</t>
  </si>
  <si>
    <t>Na+K+Ca</t>
  </si>
  <si>
    <t>Scapolite in Western Aynak samples</t>
  </si>
  <si>
    <t>Cl/F ratio</t>
  </si>
  <si>
    <t>Formula calculations:</t>
  </si>
  <si>
    <t>Central Aynak n=9 samples</t>
  </si>
  <si>
    <t>Aynak apatite analyses</t>
  </si>
  <si>
    <t>Western Aynak n=8 samples</t>
  </si>
  <si>
    <t>Based on 52 analyses, Aynak apatite is predominantly fluorine-bearing (2.0-3.5 wt% F) with subordinate chlorine (0-1%). Central Aynak samples have lower chlorine (maximum 0.7 wt%) than Western Aynak samples. Highest chlorine concentrations, up to 2.1 wt%, occur in sample WA sample 301_5 in which wt% F and wt% Cl are about equal with Cl/F ratios up to 1.13.</t>
  </si>
  <si>
    <t>Aynak monazite</t>
  </si>
  <si>
    <t>nearby</t>
  </si>
  <si>
    <t>Aynak pyrite &amp; pyrrhotite analyses</t>
  </si>
  <si>
    <t>Aynak chalcopyrite analyses</t>
  </si>
  <si>
    <t>1001_4 electron image 97 shows many small (&lt;0.1mm) inclusions of pyrite inside cpy aggregate &gt;4mm across: replacement texture</t>
  </si>
  <si>
    <t>Aynak bornite analyses</t>
  </si>
  <si>
    <t>Aynak cobaltite analyses</t>
  </si>
  <si>
    <t>Aynak calcite and dolomite analyses</t>
  </si>
  <si>
    <t>SORTED INTO MINERAL SPECIES</t>
  </si>
  <si>
    <r>
      <rPr>
        <b/>
        <sz val="11"/>
        <color theme="1"/>
        <rFont val="Calibri"/>
        <family val="2"/>
        <scheme val="minor"/>
      </rPr>
      <t>GARNET</t>
    </r>
    <r>
      <rPr>
        <sz val="11"/>
        <color theme="1"/>
        <rFont val="Calibri"/>
        <family val="2"/>
        <scheme val="minor"/>
      </rPr>
      <t xml:space="preserve"> in Western Aynak sample 281_5</t>
    </r>
  </si>
  <si>
    <t>Matrix fabric wraps around 0.7mm equant crystal which is fractured with chloritic alteration along fractures</t>
  </si>
  <si>
    <t>Electron image 28 includes spongy pyrite (spectrum 148) with euhedral cubic overgrowths</t>
  </si>
  <si>
    <r>
      <rPr>
        <sz val="11"/>
        <rFont val="Calibri"/>
        <family val="2"/>
        <scheme val="minor"/>
      </rPr>
      <t>rim</t>
    </r>
    <r>
      <rPr>
        <sz val="11"/>
        <color rgb="FFFF0000"/>
        <rFont val="Calibri"/>
        <family val="2"/>
        <scheme val="minor"/>
      </rPr>
      <t/>
    </r>
  </si>
  <si>
    <t>Ideal composition:</t>
  </si>
  <si>
    <t>Stoichiometric FeS2:</t>
  </si>
  <si>
    <t>(contamination from surrounding pyrite)</t>
  </si>
  <si>
    <r>
      <t xml:space="preserve">80 micron long, elongate </t>
    </r>
    <r>
      <rPr>
        <b/>
        <sz val="11"/>
        <color theme="1"/>
        <rFont val="Calibri"/>
        <family val="2"/>
        <scheme val="minor"/>
      </rPr>
      <t>baryte</t>
    </r>
    <r>
      <rPr>
        <sz val="11"/>
        <color theme="1"/>
        <rFont val="Calibri"/>
        <family val="2"/>
        <scheme val="minor"/>
      </rPr>
      <t xml:space="preserve"> inclusion within inclusion-rich core of a pyrite crystal</t>
    </r>
  </si>
  <si>
    <t>is similar to 3703_1 except this lacks Th</t>
  </si>
  <si>
    <t>carbon not included in UoB analyses</t>
  </si>
  <si>
    <t>Scapolite was confirmed by SEM as a matrix phase in Western Aynak sample 1001-3. EDS analyses show compositions range from Na1.99Ca1.89Al4.30Si7.70O24Cl to Na2.56Ca1.36Al4.01Si7.99O24Cl.</t>
  </si>
  <si>
    <t>Area</t>
  </si>
  <si>
    <t>Borehole</t>
  </si>
  <si>
    <t>Longitude</t>
  </si>
  <si>
    <t>Latitude</t>
  </si>
  <si>
    <t>BH-2901</t>
  </si>
  <si>
    <t>BH-3701</t>
  </si>
  <si>
    <t>BH-3703</t>
  </si>
  <si>
    <t>BH-3901</t>
  </si>
  <si>
    <t>D-104</t>
  </si>
  <si>
    <t>BH-301</t>
  </si>
  <si>
    <t>BH-1001</t>
  </si>
  <si>
    <t>D-281</t>
  </si>
  <si>
    <t>D-304</t>
  </si>
  <si>
    <t>Geographical coordinates of the collars of Aynak Deposit boreholes from which drillcore samples were obtained.</t>
  </si>
  <si>
    <t>SM1 Table 1:</t>
  </si>
  <si>
    <t>No.</t>
  </si>
  <si>
    <t>Drillhole</t>
  </si>
  <si>
    <t>Down-hole depth (m)</t>
  </si>
  <si>
    <t>Sample code</t>
  </si>
  <si>
    <t>Lithology</t>
  </si>
  <si>
    <t>2901-1</t>
  </si>
  <si>
    <t>Marble and schist</t>
  </si>
  <si>
    <t>Malachite</t>
  </si>
  <si>
    <t>2901-2</t>
  </si>
  <si>
    <t>2901-3</t>
  </si>
  <si>
    <t>Marble</t>
  </si>
  <si>
    <t>Cpy</t>
  </si>
  <si>
    <t>Cpy(5) Py(5) Cob(5) Dol(1)</t>
  </si>
  <si>
    <t>2901-4</t>
  </si>
  <si>
    <t>Cpy(4) Cob(1) Dol(2)</t>
  </si>
  <si>
    <t>3701-1</t>
  </si>
  <si>
    <t>Marble schist</t>
  </si>
  <si>
    <t>Py + Cpy</t>
  </si>
  <si>
    <t>Cpy(2) Py(3) Ap(4)</t>
  </si>
  <si>
    <t>3703-1</t>
  </si>
  <si>
    <t>Black schist</t>
  </si>
  <si>
    <t>Py</t>
  </si>
  <si>
    <t>Py(1)</t>
  </si>
  <si>
    <t>3703-2</t>
  </si>
  <si>
    <t>3703-3b</t>
  </si>
  <si>
    <t>Bn + Cpy</t>
  </si>
  <si>
    <t>Bn(7) Cpy(2)</t>
  </si>
  <si>
    <t>3703-4</t>
  </si>
  <si>
    <t>Black chist</t>
  </si>
  <si>
    <t>Cpy(1) Py(4) Ap(1) Cal(1)</t>
  </si>
  <si>
    <t>3901-1</t>
  </si>
  <si>
    <t>Cpy(3) Py(4) Bar(1) Cal(1) Ilm(4)</t>
  </si>
  <si>
    <t>3901-2</t>
  </si>
  <si>
    <t>Cpy(3) Py(1) Cal(1) Ilm(5)</t>
  </si>
  <si>
    <t>3901-3</t>
  </si>
  <si>
    <t>Cpy(3) Cal(2) Ilm(7)</t>
  </si>
  <si>
    <t>104-1</t>
  </si>
  <si>
    <t>Malachite, Bn</t>
  </si>
  <si>
    <t>104-2</t>
  </si>
  <si>
    <t>Quartz + dolomite schist</t>
  </si>
  <si>
    <t>Cpy(3) Ap(5) Dol(4) Tit(1) Rut</t>
  </si>
  <si>
    <t>104-3</t>
  </si>
  <si>
    <t>Dolomite schist</t>
  </si>
  <si>
    <t>104-4a</t>
  </si>
  <si>
    <t>Dolomite marble</t>
  </si>
  <si>
    <t>Py(4) Ap(2) Dol(2) Tit(3)</t>
  </si>
  <si>
    <t>104-5</t>
  </si>
  <si>
    <t>Quartz + dolomite marble</t>
  </si>
  <si>
    <t>Cpy(4) Ap(5) Cal(1) Dol(3)</t>
  </si>
  <si>
    <t>104-6b</t>
  </si>
  <si>
    <t>Marble &amp; schist</t>
  </si>
  <si>
    <t>Cpy(4) Ap(4) Dol(3)</t>
  </si>
  <si>
    <t>104-7</t>
  </si>
  <si>
    <t>Dolomite marble + quartzite</t>
  </si>
  <si>
    <t>Py(5) Ap(1) Dol(2)</t>
  </si>
  <si>
    <t>104-8</t>
  </si>
  <si>
    <t>Black phyllite</t>
  </si>
  <si>
    <t>104-9</t>
  </si>
  <si>
    <t>Dolomite marble schist</t>
  </si>
  <si>
    <t>(None)</t>
  </si>
  <si>
    <t>Py(1) Ap(3) Dol(2)</t>
  </si>
  <si>
    <r>
      <t xml:space="preserve">SEM-EDX analyses in SM1 </t>
    </r>
    <r>
      <rPr>
        <b/>
        <sz val="9"/>
        <color theme="1"/>
        <rFont val="Calibri"/>
        <family val="2"/>
        <scheme val="minor"/>
      </rPr>
      <t>(value in brackets = number of analyses)</t>
    </r>
  </si>
  <si>
    <t>SM1 Table 2:</t>
  </si>
  <si>
    <t>301-1</t>
  </si>
  <si>
    <t>Bn(1) Cpy(2) Ap(1)</t>
  </si>
  <si>
    <t>301-2</t>
  </si>
  <si>
    <t>Graphitic carbonate schist</t>
  </si>
  <si>
    <t>Cpy + Py</t>
  </si>
  <si>
    <t>Cpy(5) Mol(2)</t>
  </si>
  <si>
    <t>301-3</t>
  </si>
  <si>
    <t>Bn(2) Cpy(6) Cal(1) Dol(1) Rut</t>
  </si>
  <si>
    <t>301-4</t>
  </si>
  <si>
    <t>Cpy(2) Py(4) Ap(2) Cal(1) Dol(3)</t>
  </si>
  <si>
    <t>301-5</t>
  </si>
  <si>
    <t>Cpy(4) Py(2) Ap(5) Dol(2)</t>
  </si>
  <si>
    <t>1001-1</t>
  </si>
  <si>
    <t>Carbonate schist</t>
  </si>
  <si>
    <t>1001-2</t>
  </si>
  <si>
    <t>Graphitic quartz schist</t>
  </si>
  <si>
    <t>Py + Po</t>
  </si>
  <si>
    <t>Cpy(2) Py(3) Po(3) Ap(3) Rut</t>
  </si>
  <si>
    <t>1001-3</t>
  </si>
  <si>
    <t>Bn(3) Cpy(1) Ap(2) Scap(4) Dol(2) Rut</t>
  </si>
  <si>
    <t>1001-4</t>
  </si>
  <si>
    <t>Graphitic schist</t>
  </si>
  <si>
    <t>Cpy(4) Py(3) Ap(1) Rut</t>
  </si>
  <si>
    <t>1001-5</t>
  </si>
  <si>
    <t>Graphitic quartz marble</t>
  </si>
  <si>
    <t>281-1</t>
  </si>
  <si>
    <t>Cpy(7) Ap(5) Dol(2)</t>
  </si>
  <si>
    <t>281-2</t>
  </si>
  <si>
    <t>Bn(4) Cpy(1) Dol(2)</t>
  </si>
  <si>
    <t>281-3b</t>
  </si>
  <si>
    <t>Bn(1) Cpy(3) Rut</t>
  </si>
  <si>
    <t>281-4</t>
  </si>
  <si>
    <t>Quartz schist</t>
  </si>
  <si>
    <t>Cpy(3) Cal(1) Dol(2) Tit(2)</t>
  </si>
  <si>
    <t>281-5</t>
  </si>
  <si>
    <t>Calcite + dolomite schist</t>
  </si>
  <si>
    <t>Cpy(4) Ilm(7) Tit(1) Gar(1)</t>
  </si>
  <si>
    <t>304-1</t>
  </si>
  <si>
    <t>Quartzite + mica schist</t>
  </si>
  <si>
    <t>304-2</t>
  </si>
  <si>
    <t>Phyllite + marble</t>
  </si>
  <si>
    <t>Dol(8)</t>
  </si>
  <si>
    <t>304-3a</t>
  </si>
  <si>
    <t>Marble with quartzite</t>
  </si>
  <si>
    <t>Cpy(4) Cob(5) Cal(5) Dol(2) Rut</t>
  </si>
  <si>
    <t>304-4</t>
  </si>
  <si>
    <t>Py(1) Mol(1) Ap(8)</t>
  </si>
  <si>
    <t>Garnet has a composition intermediate between almandine (predominates) and spessartine-grossular with a small component of pyrope.</t>
  </si>
  <si>
    <r>
      <t xml:space="preserve">Aynak deposit drillcore samples analysed. Figure 2 indicates borehole locations. In the right-hand column, numbers in parentheses indicate tallies of SEM-EDX analyses available in the Supplementary Material file SM1. Mineral contractions: Bn bornite; Cpy chalcopyrite; Po pyrrhotite; Py pyrite; Cob cobaltite; Mol molybdenite; Bar barite; Ap apatite; Scap scapolite; Cal calcite; Dol dolomite; Rut rutile; Ilm ilmenite; Tit titanite; Gar garnet. </t>
    </r>
    <r>
      <rPr>
        <i/>
        <sz val="11"/>
        <color rgb="FFFF0000"/>
        <rFont val="Calibri"/>
        <family val="2"/>
        <scheme val="minor"/>
      </rPr>
      <t>In italics</t>
    </r>
    <r>
      <rPr>
        <sz val="11"/>
        <color theme="1"/>
        <rFont val="Calibri"/>
        <family val="2"/>
        <scheme val="minor"/>
      </rPr>
      <t>: mineral formed by supergene alteration of hypogene sulfides.</t>
    </r>
  </si>
  <si>
    <t>Main sulfide mineral</t>
  </si>
  <si>
    <t>Marble with sulfides</t>
  </si>
  <si>
    <t>Pyrrhotite analysed in sample 1001_2 (n=3) shows sulfur enrichment and iron depletion relative to stoichiometric FeS, with an average 39 wt% Fe and 61 wt% S. As, Co and Ni were not detected (&lt;0.2 wt%).</t>
  </si>
  <si>
    <t>Over 60 SEM-EDS analyses were obtained of carbonate minerals in Aynak samples, comprising 14 calcite, 44 dolomite, 4 siderite and 1 ankerite. Coexisting calcite and dolomite was noted in samples 104_5, 281_4, 301_3 and 304_3a. Calcites contain up to 1.5 wt% Mn, 1 wt% Fe and 0.8 wt% Mg. Dolomites contain 1.7-8.6 wt% Fe and up to 2.1 wt% Mn. Only found in sample 104_4a, siderite contains 6-8 wt% Ca, 2-4 wt% Mg and 0.5 wt% 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</si>
</sst>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Font="1"/>
    <xf numFmtId="0" fontId="3" fillId="2" borderId="0" xfId="0" applyFont="1" applyFill="1"/>
    <xf numFmtId="0" fontId="0" fillId="0" borderId="0" xfId="0" applyFill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6" fillId="0" borderId="0" xfId="0" applyNumberFormat="1" applyFont="1"/>
    <xf numFmtId="0" fontId="0" fillId="0" borderId="0" xfId="0" applyBorder="1"/>
    <xf numFmtId="0" fontId="8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0" xfId="0" applyNumberFormat="1"/>
    <xf numFmtId="164" fontId="9" fillId="0" borderId="0" xfId="0" applyNumberFormat="1" applyFont="1"/>
    <xf numFmtId="0" fontId="9" fillId="0" borderId="0" xfId="0" applyFont="1"/>
    <xf numFmtId="0" fontId="10" fillId="0" borderId="0" xfId="0" applyFont="1"/>
    <xf numFmtId="0" fontId="0" fillId="3" borderId="0" xfId="0" applyFill="1"/>
    <xf numFmtId="2" fontId="4" fillId="0" borderId="0" xfId="0" applyNumberFormat="1" applyFont="1"/>
    <xf numFmtId="0" fontId="0" fillId="0" borderId="7" xfId="0" applyBorder="1"/>
    <xf numFmtId="0" fontId="11" fillId="0" borderId="0" xfId="0" applyFont="1"/>
    <xf numFmtId="0" fontId="12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12" fillId="0" borderId="0" xfId="0" applyNumberFormat="1" applyFont="1"/>
    <xf numFmtId="2" fontId="12" fillId="0" borderId="0" xfId="0" applyNumberFormat="1" applyFont="1"/>
    <xf numFmtId="0" fontId="2" fillId="0" borderId="4" xfId="0" applyFont="1" applyBorder="1"/>
    <xf numFmtId="0" fontId="2" fillId="0" borderId="6" xfId="0" applyFont="1" applyBorder="1"/>
    <xf numFmtId="0" fontId="0" fillId="4" borderId="0" xfId="0" applyFill="1"/>
    <xf numFmtId="0" fontId="0" fillId="5" borderId="0" xfId="0" applyFill="1"/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5" xfId="0" applyFont="1" applyBorder="1"/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0" fontId="9" fillId="0" borderId="0" xfId="0" applyFont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Fill="1" applyBorder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textRotation="90"/>
    </xf>
    <xf numFmtId="0" fontId="18" fillId="0" borderId="0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90" zoomScaleNormal="90" workbookViewId="0"/>
  </sheetViews>
  <sheetFormatPr defaultRowHeight="15" x14ac:dyDescent="0.25"/>
  <cols>
    <col min="1" max="1" width="14.5703125" bestFit="1" customWidth="1"/>
    <col min="2" max="2" width="9.5703125" customWidth="1"/>
    <col min="3" max="4" width="10.140625" style="67" customWidth="1"/>
  </cols>
  <sheetData>
    <row r="1" spans="1:4" x14ac:dyDescent="0.25">
      <c r="A1" s="1" t="s">
        <v>256</v>
      </c>
    </row>
    <row r="2" spans="1:4" x14ac:dyDescent="0.25">
      <c r="A2" s="87" t="s">
        <v>255</v>
      </c>
      <c r="B2" s="87"/>
      <c r="C2" s="87"/>
      <c r="D2" s="87"/>
    </row>
    <row r="3" spans="1:4" x14ac:dyDescent="0.25">
      <c r="A3" s="87"/>
      <c r="B3" s="87"/>
      <c r="C3" s="87"/>
      <c r="D3" s="87"/>
    </row>
    <row r="4" spans="1:4" x14ac:dyDescent="0.25">
      <c r="A4" s="87"/>
      <c r="B4" s="87"/>
      <c r="C4" s="87"/>
      <c r="D4" s="87"/>
    </row>
    <row r="6" spans="1:4" x14ac:dyDescent="0.25">
      <c r="A6" s="70" t="s">
        <v>242</v>
      </c>
      <c r="B6" s="70" t="s">
        <v>243</v>
      </c>
      <c r="C6" s="71" t="s">
        <v>244</v>
      </c>
      <c r="D6" s="71" t="s">
        <v>245</v>
      </c>
    </row>
    <row r="7" spans="1:4" x14ac:dyDescent="0.25">
      <c r="A7" s="88" t="s">
        <v>69</v>
      </c>
      <c r="B7" t="s">
        <v>246</v>
      </c>
      <c r="C7" s="67">
        <v>69.308999999999997</v>
      </c>
      <c r="D7" s="67">
        <v>34.277999999999999</v>
      </c>
    </row>
    <row r="8" spans="1:4" x14ac:dyDescent="0.25">
      <c r="A8" s="89"/>
      <c r="B8" t="s">
        <v>247</v>
      </c>
      <c r="C8" s="67">
        <v>69.308999999999997</v>
      </c>
      <c r="D8" s="67">
        <v>34.276000000000003</v>
      </c>
    </row>
    <row r="9" spans="1:4" x14ac:dyDescent="0.25">
      <c r="A9" s="89"/>
      <c r="B9" t="s">
        <v>248</v>
      </c>
      <c r="C9" s="67">
        <v>69.313000000000002</v>
      </c>
      <c r="D9" s="67">
        <v>34.274999999999999</v>
      </c>
    </row>
    <row r="10" spans="1:4" x14ac:dyDescent="0.25">
      <c r="A10" s="89"/>
      <c r="B10" t="s">
        <v>249</v>
      </c>
      <c r="C10" s="67">
        <v>69.311000000000007</v>
      </c>
      <c r="D10" s="67">
        <v>34.268000000000001</v>
      </c>
    </row>
    <row r="11" spans="1:4" x14ac:dyDescent="0.25">
      <c r="A11" s="90"/>
      <c r="B11" s="30" t="s">
        <v>250</v>
      </c>
      <c r="C11" s="72">
        <v>69.308999999999997</v>
      </c>
      <c r="D11" s="72">
        <v>34.270000000000003</v>
      </c>
    </row>
    <row r="12" spans="1:4" x14ac:dyDescent="0.25">
      <c r="A12" s="88" t="s">
        <v>68</v>
      </c>
      <c r="B12" t="s">
        <v>251</v>
      </c>
      <c r="C12" s="67">
        <v>69.281000000000006</v>
      </c>
      <c r="D12" s="67">
        <v>34.265000000000001</v>
      </c>
    </row>
    <row r="13" spans="1:4" x14ac:dyDescent="0.25">
      <c r="A13" s="89"/>
      <c r="B13" t="s">
        <v>252</v>
      </c>
      <c r="C13" s="67">
        <v>69.287999999999997</v>
      </c>
      <c r="D13" s="67">
        <v>34.267000000000003</v>
      </c>
    </row>
    <row r="14" spans="1:4" x14ac:dyDescent="0.25">
      <c r="A14" s="89"/>
      <c r="B14" t="s">
        <v>253</v>
      </c>
      <c r="C14" s="67">
        <v>69.290999999999997</v>
      </c>
      <c r="D14" s="67">
        <v>34.265999999999998</v>
      </c>
    </row>
    <row r="15" spans="1:4" x14ac:dyDescent="0.25">
      <c r="A15" s="90"/>
      <c r="B15" s="30" t="s">
        <v>254</v>
      </c>
      <c r="C15" s="72">
        <v>69.284999999999997</v>
      </c>
      <c r="D15" s="72">
        <v>34.264000000000003</v>
      </c>
    </row>
  </sheetData>
  <mergeCells count="3">
    <mergeCell ref="A2:D4"/>
    <mergeCell ref="A7:A11"/>
    <mergeCell ref="A12:A15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8"/>
  <sheetViews>
    <sheetView zoomScale="80" zoomScaleNormal="80" workbookViewId="0"/>
  </sheetViews>
  <sheetFormatPr defaultRowHeight="15" x14ac:dyDescent="0.25"/>
  <cols>
    <col min="2" max="2" width="11.28515625" customWidth="1"/>
    <col min="6" max="6" width="7.5703125" bestFit="1" customWidth="1"/>
    <col min="8" max="9" width="12.7109375" bestFit="1" customWidth="1"/>
    <col min="10" max="10" width="13.42578125" customWidth="1"/>
    <col min="11" max="12" width="14.85546875" bestFit="1" customWidth="1"/>
    <col min="20" max="20" width="9.140625" bestFit="1" customWidth="1"/>
    <col min="23" max="23" width="14.85546875" bestFit="1" customWidth="1"/>
    <col min="25" max="25" width="14.85546875" bestFit="1" customWidth="1"/>
    <col min="26" max="26" width="12.7109375" customWidth="1"/>
    <col min="27" max="27" width="10.140625" bestFit="1" customWidth="1"/>
    <col min="29" max="29" width="14.85546875" bestFit="1" customWidth="1"/>
    <col min="30" max="30" width="11.7109375" customWidth="1"/>
    <col min="31" max="31" width="14.85546875" bestFit="1" customWidth="1"/>
    <col min="32" max="32" width="10.140625" bestFit="1" customWidth="1"/>
    <col min="33" max="33" width="11.5703125" bestFit="1" customWidth="1"/>
    <col min="34" max="44" width="10.140625" bestFit="1" customWidth="1"/>
    <col min="45" max="45" width="12" customWidth="1"/>
  </cols>
  <sheetData>
    <row r="1" spans="1:30" x14ac:dyDescent="0.25">
      <c r="A1" t="s">
        <v>229</v>
      </c>
    </row>
    <row r="3" spans="1:30" x14ac:dyDescent="0.25">
      <c r="B3" s="1" t="s">
        <v>177</v>
      </c>
      <c r="C3" t="s">
        <v>372</v>
      </c>
    </row>
    <row r="4" spans="1:30" x14ac:dyDescent="0.25">
      <c r="B4" s="1"/>
    </row>
    <row r="5" spans="1:30" ht="21" x14ac:dyDescent="0.35">
      <c r="A5" s="64" t="s">
        <v>199</v>
      </c>
      <c r="B5" s="1"/>
    </row>
    <row r="6" spans="1:30" x14ac:dyDescent="0.25">
      <c r="A6" t="s">
        <v>197</v>
      </c>
      <c r="P6" s="11" t="s">
        <v>59</v>
      </c>
      <c r="Q6" s="11"/>
      <c r="R6" s="11"/>
    </row>
    <row r="7" spans="1:30" x14ac:dyDescent="0.25">
      <c r="A7" s="4" t="s">
        <v>1</v>
      </c>
      <c r="B7" s="5">
        <v>42843</v>
      </c>
      <c r="J7" s="2">
        <v>42527</v>
      </c>
    </row>
    <row r="8" spans="1:30" x14ac:dyDescent="0.25">
      <c r="A8" s="1" t="s">
        <v>2</v>
      </c>
      <c r="B8" s="3" t="s">
        <v>0</v>
      </c>
      <c r="C8" s="3" t="s">
        <v>13</v>
      </c>
      <c r="D8" s="3" t="s">
        <v>13</v>
      </c>
      <c r="E8" s="3" t="s">
        <v>33</v>
      </c>
      <c r="F8" t="s">
        <v>35</v>
      </c>
      <c r="G8" t="s">
        <v>42</v>
      </c>
      <c r="H8" t="s">
        <v>44</v>
      </c>
      <c r="I8" t="s">
        <v>44</v>
      </c>
      <c r="J8" t="s">
        <v>48</v>
      </c>
      <c r="K8" t="s">
        <v>48</v>
      </c>
      <c r="L8" t="s">
        <v>48</v>
      </c>
      <c r="M8" t="s">
        <v>48</v>
      </c>
      <c r="N8" t="s">
        <v>56</v>
      </c>
      <c r="O8" t="s">
        <v>56</v>
      </c>
      <c r="P8" t="s">
        <v>56</v>
      </c>
      <c r="Q8" t="s">
        <v>56</v>
      </c>
      <c r="R8" t="s">
        <v>56</v>
      </c>
      <c r="S8" t="s">
        <v>56</v>
      </c>
      <c r="T8" t="s">
        <v>60</v>
      </c>
      <c r="U8" t="s">
        <v>60</v>
      </c>
      <c r="V8" t="s">
        <v>60</v>
      </c>
      <c r="W8" t="s">
        <v>60</v>
      </c>
      <c r="X8" t="s">
        <v>62</v>
      </c>
      <c r="Y8" t="s">
        <v>62</v>
      </c>
      <c r="Z8" t="s">
        <v>62</v>
      </c>
      <c r="AA8" t="s">
        <v>64</v>
      </c>
      <c r="AB8" t="s">
        <v>64</v>
      </c>
      <c r="AC8" t="s">
        <v>67</v>
      </c>
      <c r="AD8" t="s">
        <v>67</v>
      </c>
    </row>
    <row r="9" spans="1:30" x14ac:dyDescent="0.25">
      <c r="A9" s="1" t="s">
        <v>3</v>
      </c>
      <c r="B9" t="s">
        <v>16</v>
      </c>
      <c r="C9" t="s">
        <v>16</v>
      </c>
      <c r="D9" t="s">
        <v>16</v>
      </c>
      <c r="E9" s="47" t="s">
        <v>15</v>
      </c>
      <c r="F9" s="47" t="s">
        <v>15</v>
      </c>
      <c r="G9" s="47" t="s">
        <v>15</v>
      </c>
      <c r="H9" s="47" t="s">
        <v>45</v>
      </c>
      <c r="I9" s="47" t="s">
        <v>46</v>
      </c>
      <c r="J9" t="s">
        <v>52</v>
      </c>
      <c r="K9" t="s">
        <v>54</v>
      </c>
      <c r="L9" t="s">
        <v>55</v>
      </c>
      <c r="M9" t="s">
        <v>16</v>
      </c>
      <c r="N9" t="s">
        <v>16</v>
      </c>
      <c r="O9" t="s">
        <v>16</v>
      </c>
      <c r="P9" s="48" t="s">
        <v>58</v>
      </c>
      <c r="Q9" s="48" t="s">
        <v>58</v>
      </c>
      <c r="R9" s="48" t="s">
        <v>58</v>
      </c>
      <c r="S9" s="48" t="s">
        <v>58</v>
      </c>
      <c r="T9" s="47" t="s">
        <v>15</v>
      </c>
      <c r="U9" t="s">
        <v>16</v>
      </c>
      <c r="V9" t="s">
        <v>16</v>
      </c>
      <c r="W9" t="s">
        <v>61</v>
      </c>
      <c r="X9" t="s">
        <v>16</v>
      </c>
      <c r="Y9" t="s">
        <v>61</v>
      </c>
      <c r="Z9" t="s">
        <v>63</v>
      </c>
      <c r="AA9" t="s">
        <v>16</v>
      </c>
      <c r="AB9" t="s">
        <v>55</v>
      </c>
      <c r="AC9" t="s">
        <v>16</v>
      </c>
      <c r="AD9" t="s">
        <v>52</v>
      </c>
    </row>
    <row r="10" spans="1:30" x14ac:dyDescent="0.25">
      <c r="A10" s="1" t="s">
        <v>9</v>
      </c>
      <c r="B10">
        <v>52.8</v>
      </c>
      <c r="C10">
        <v>51.3</v>
      </c>
      <c r="D10">
        <v>52.6</v>
      </c>
      <c r="E10">
        <v>51.3</v>
      </c>
      <c r="F10">
        <v>51.1</v>
      </c>
      <c r="G10">
        <v>49.9</v>
      </c>
      <c r="H10">
        <v>49.3</v>
      </c>
      <c r="I10">
        <v>49.9</v>
      </c>
      <c r="J10">
        <v>51.2</v>
      </c>
      <c r="K10">
        <v>52</v>
      </c>
      <c r="L10">
        <v>50.8</v>
      </c>
      <c r="M10">
        <v>53</v>
      </c>
      <c r="N10">
        <v>54.6</v>
      </c>
      <c r="O10">
        <v>54.4</v>
      </c>
      <c r="P10">
        <v>41.4</v>
      </c>
      <c r="Q10">
        <v>43.1</v>
      </c>
      <c r="R10">
        <v>40.299999999999997</v>
      </c>
      <c r="S10">
        <v>40</v>
      </c>
      <c r="T10">
        <v>51.9</v>
      </c>
      <c r="U10">
        <v>53.6</v>
      </c>
      <c r="V10">
        <v>54</v>
      </c>
      <c r="W10">
        <v>51.5</v>
      </c>
      <c r="X10">
        <v>54.4</v>
      </c>
      <c r="Y10">
        <v>54</v>
      </c>
      <c r="Z10">
        <v>52.3</v>
      </c>
      <c r="AA10">
        <v>55.1</v>
      </c>
      <c r="AB10">
        <v>50.9</v>
      </c>
      <c r="AC10">
        <v>55.4</v>
      </c>
      <c r="AD10">
        <v>51.6</v>
      </c>
    </row>
    <row r="11" spans="1:30" x14ac:dyDescent="0.25">
      <c r="A11" s="1" t="s">
        <v>10</v>
      </c>
      <c r="B11">
        <v>28.6</v>
      </c>
      <c r="C11">
        <v>29.5</v>
      </c>
      <c r="D11">
        <v>28.2</v>
      </c>
      <c r="E11">
        <v>46.9</v>
      </c>
      <c r="F11">
        <v>48.9</v>
      </c>
      <c r="G11">
        <v>47.5</v>
      </c>
      <c r="H11">
        <v>47.5</v>
      </c>
      <c r="I11">
        <v>47</v>
      </c>
      <c r="J11">
        <v>28.2</v>
      </c>
      <c r="K11">
        <v>27.3</v>
      </c>
      <c r="L11">
        <v>27.4</v>
      </c>
      <c r="M11">
        <v>27.6</v>
      </c>
      <c r="N11">
        <v>27.5</v>
      </c>
      <c r="O11">
        <v>26.7</v>
      </c>
      <c r="P11">
        <v>5.9</v>
      </c>
      <c r="Q11">
        <v>8.1999999999999993</v>
      </c>
      <c r="R11">
        <v>6.1</v>
      </c>
      <c r="S11">
        <v>5.5</v>
      </c>
      <c r="T11">
        <v>47.2</v>
      </c>
      <c r="U11">
        <v>26.5</v>
      </c>
      <c r="V11">
        <v>27.1</v>
      </c>
      <c r="W11">
        <v>28.9</v>
      </c>
      <c r="X11">
        <v>27.3</v>
      </c>
      <c r="Y11">
        <v>26.1</v>
      </c>
      <c r="Z11">
        <v>26.9</v>
      </c>
      <c r="AA11">
        <v>25.6</v>
      </c>
      <c r="AB11">
        <v>28</v>
      </c>
      <c r="AC11">
        <v>27.1</v>
      </c>
      <c r="AD11">
        <v>28</v>
      </c>
    </row>
    <row r="12" spans="1:30" x14ac:dyDescent="0.25">
      <c r="A12" s="1" t="s">
        <v>11</v>
      </c>
      <c r="B12">
        <v>15.1</v>
      </c>
      <c r="C12">
        <v>15.8</v>
      </c>
      <c r="D12">
        <v>15.1</v>
      </c>
      <c r="E12">
        <v>0.5</v>
      </c>
      <c r="F12">
        <v>0</v>
      </c>
      <c r="G12">
        <v>0.8</v>
      </c>
      <c r="H12">
        <v>0.3</v>
      </c>
      <c r="I12">
        <v>0</v>
      </c>
      <c r="J12">
        <v>13.7</v>
      </c>
      <c r="K12">
        <v>14.2</v>
      </c>
      <c r="L12">
        <v>13.9</v>
      </c>
      <c r="M12">
        <v>13.7</v>
      </c>
      <c r="N12">
        <v>14.7</v>
      </c>
      <c r="O12">
        <v>14.7</v>
      </c>
      <c r="P12">
        <v>3.3</v>
      </c>
      <c r="Q12">
        <v>4.5</v>
      </c>
      <c r="R12">
        <v>2.1</v>
      </c>
      <c r="S12">
        <v>3.2</v>
      </c>
      <c r="T12">
        <v>0.4</v>
      </c>
      <c r="U12">
        <v>13.2</v>
      </c>
      <c r="V12">
        <v>13.7</v>
      </c>
      <c r="W12">
        <v>14.6</v>
      </c>
      <c r="X12">
        <v>15.6</v>
      </c>
      <c r="Y12">
        <v>15.7</v>
      </c>
      <c r="Z12">
        <v>15.4</v>
      </c>
      <c r="AA12">
        <v>15</v>
      </c>
      <c r="AB12">
        <v>14.3</v>
      </c>
      <c r="AC12">
        <v>15.4</v>
      </c>
      <c r="AD12">
        <v>15.9</v>
      </c>
    </row>
    <row r="13" spans="1:30" x14ac:dyDescent="0.25">
      <c r="A13" s="1" t="s">
        <v>6</v>
      </c>
      <c r="B13">
        <v>2.2999999999999998</v>
      </c>
      <c r="C13">
        <v>2.7</v>
      </c>
      <c r="D13">
        <v>3.3</v>
      </c>
      <c r="E13">
        <v>0.9</v>
      </c>
      <c r="F13">
        <v>0</v>
      </c>
      <c r="G13">
        <v>0.9</v>
      </c>
      <c r="H13">
        <v>0.4</v>
      </c>
      <c r="I13">
        <v>0</v>
      </c>
      <c r="J13">
        <v>4.2</v>
      </c>
      <c r="K13">
        <v>3.5</v>
      </c>
      <c r="L13">
        <v>2.6</v>
      </c>
      <c r="M13">
        <v>4.8</v>
      </c>
      <c r="N13">
        <v>2.2999999999999998</v>
      </c>
      <c r="O13">
        <v>2.8</v>
      </c>
      <c r="P13">
        <v>48.8</v>
      </c>
      <c r="Q13">
        <v>43.5</v>
      </c>
      <c r="R13">
        <v>51.1</v>
      </c>
      <c r="S13">
        <v>50.7</v>
      </c>
      <c r="U13">
        <v>5.0999999999999996</v>
      </c>
      <c r="V13">
        <v>4.0999999999999996</v>
      </c>
      <c r="W13">
        <v>2.5</v>
      </c>
      <c r="X13">
        <v>1.8</v>
      </c>
      <c r="Y13">
        <v>1.7</v>
      </c>
      <c r="Z13">
        <v>2.2000000000000002</v>
      </c>
      <c r="AA13">
        <v>3.5</v>
      </c>
      <c r="AB13">
        <v>3.5</v>
      </c>
      <c r="AC13">
        <v>1.7</v>
      </c>
      <c r="AD13">
        <v>1.8</v>
      </c>
    </row>
    <row r="14" spans="1:30" x14ac:dyDescent="0.25">
      <c r="A14" s="1" t="s">
        <v>12</v>
      </c>
      <c r="B14">
        <v>1.2</v>
      </c>
      <c r="C14">
        <v>0.8</v>
      </c>
      <c r="D14">
        <v>0.9</v>
      </c>
      <c r="E14">
        <v>0.4</v>
      </c>
      <c r="F14">
        <v>0</v>
      </c>
      <c r="G14">
        <v>0.7</v>
      </c>
      <c r="H14">
        <v>1.1000000000000001</v>
      </c>
      <c r="I14">
        <v>1.5</v>
      </c>
      <c r="J14">
        <v>0.8</v>
      </c>
      <c r="K14">
        <v>0.8</v>
      </c>
      <c r="L14">
        <v>1</v>
      </c>
      <c r="M14">
        <v>0.8</v>
      </c>
      <c r="N14">
        <v>0.9</v>
      </c>
      <c r="O14">
        <v>1.4</v>
      </c>
      <c r="P14">
        <v>0.5</v>
      </c>
      <c r="Q14">
        <v>0.7</v>
      </c>
      <c r="R14">
        <v>0.5</v>
      </c>
      <c r="S14">
        <v>0.5</v>
      </c>
      <c r="T14">
        <v>0.5</v>
      </c>
      <c r="U14">
        <v>1.7</v>
      </c>
      <c r="V14">
        <v>1.2</v>
      </c>
      <c r="W14">
        <v>0.9</v>
      </c>
      <c r="X14">
        <v>0.9</v>
      </c>
      <c r="Y14">
        <v>0.8</v>
      </c>
      <c r="Z14">
        <v>1</v>
      </c>
      <c r="AA14">
        <v>0.9</v>
      </c>
      <c r="AB14">
        <v>1</v>
      </c>
      <c r="AC14">
        <v>0.4</v>
      </c>
      <c r="AD14">
        <v>0.6</v>
      </c>
    </row>
    <row r="17" spans="1:36" x14ac:dyDescent="0.25">
      <c r="A17" s="12" t="s">
        <v>198</v>
      </c>
    </row>
    <row r="18" spans="1:36" x14ac:dyDescent="0.25">
      <c r="A18" s="4" t="s">
        <v>1</v>
      </c>
      <c r="B18" s="2">
        <v>42836</v>
      </c>
      <c r="AG18" s="2"/>
    </row>
    <row r="19" spans="1:36" x14ac:dyDescent="0.25">
      <c r="A19" s="1" t="s">
        <v>2</v>
      </c>
      <c r="B19" t="s">
        <v>76</v>
      </c>
      <c r="C19" t="s">
        <v>76</v>
      </c>
      <c r="D19" t="s">
        <v>80</v>
      </c>
      <c r="E19" t="s">
        <v>80</v>
      </c>
      <c r="F19" t="s">
        <v>80</v>
      </c>
      <c r="H19" t="s">
        <v>80</v>
      </c>
      <c r="I19" t="s">
        <v>82</v>
      </c>
      <c r="J19" t="s">
        <v>82</v>
      </c>
      <c r="K19" t="s">
        <v>90</v>
      </c>
      <c r="L19" t="s">
        <v>90</v>
      </c>
      <c r="M19" t="s">
        <v>107</v>
      </c>
      <c r="N19" t="s">
        <v>107</v>
      </c>
      <c r="O19" t="s">
        <v>108</v>
      </c>
      <c r="P19" t="s">
        <v>108</v>
      </c>
      <c r="Q19" t="s">
        <v>122</v>
      </c>
      <c r="R19" t="s">
        <v>122</v>
      </c>
      <c r="S19" t="s">
        <v>122</v>
      </c>
      <c r="T19" s="11" t="s">
        <v>129</v>
      </c>
      <c r="U19" t="s">
        <v>129</v>
      </c>
      <c r="V19" t="s">
        <v>129</v>
      </c>
      <c r="W19" t="s">
        <v>129</v>
      </c>
      <c r="X19" t="s">
        <v>129</v>
      </c>
      <c r="Y19" t="s">
        <v>129</v>
      </c>
      <c r="Z19" t="s">
        <v>129</v>
      </c>
      <c r="AA19" t="s">
        <v>129</v>
      </c>
      <c r="AB19" t="s">
        <v>129</v>
      </c>
      <c r="AC19" t="s">
        <v>132</v>
      </c>
      <c r="AD19" t="s">
        <v>132</v>
      </c>
      <c r="AE19" t="s">
        <v>132</v>
      </c>
      <c r="AF19" t="s">
        <v>132</v>
      </c>
      <c r="AG19" t="s">
        <v>132</v>
      </c>
      <c r="AH19" s="15" t="s">
        <v>132</v>
      </c>
      <c r="AI19" t="s">
        <v>132</v>
      </c>
      <c r="AJ19" t="s">
        <v>132</v>
      </c>
    </row>
    <row r="20" spans="1:36" x14ac:dyDescent="0.25">
      <c r="A20" s="1" t="s">
        <v>3</v>
      </c>
      <c r="B20" t="s">
        <v>16</v>
      </c>
      <c r="C20" s="47" t="s">
        <v>15</v>
      </c>
      <c r="D20" t="s">
        <v>16</v>
      </c>
      <c r="E20" s="47" t="s">
        <v>15</v>
      </c>
      <c r="F20" t="s">
        <v>81</v>
      </c>
      <c r="H20" t="s">
        <v>16</v>
      </c>
      <c r="I20" t="s">
        <v>16</v>
      </c>
      <c r="J20" t="s">
        <v>16</v>
      </c>
      <c r="K20" t="s">
        <v>16</v>
      </c>
      <c r="L20" t="s">
        <v>100</v>
      </c>
      <c r="M20" t="s">
        <v>16</v>
      </c>
      <c r="N20" t="s">
        <v>16</v>
      </c>
      <c r="O20" t="s">
        <v>16</v>
      </c>
      <c r="P20" t="s">
        <v>16</v>
      </c>
      <c r="Q20" t="s">
        <v>16</v>
      </c>
      <c r="R20" t="s">
        <v>16</v>
      </c>
      <c r="S20" s="47" t="s">
        <v>15</v>
      </c>
      <c r="T20" s="11" t="s">
        <v>130</v>
      </c>
      <c r="U20" t="s">
        <v>131</v>
      </c>
      <c r="V20" t="s">
        <v>16</v>
      </c>
      <c r="W20" t="s">
        <v>16</v>
      </c>
      <c r="X20" t="s">
        <v>16</v>
      </c>
      <c r="Y20" t="s">
        <v>16</v>
      </c>
      <c r="Z20" t="s">
        <v>16</v>
      </c>
      <c r="AA20" t="s">
        <v>16</v>
      </c>
      <c r="AB20" t="s">
        <v>16</v>
      </c>
      <c r="AC20" s="47" t="s">
        <v>15</v>
      </c>
      <c r="AD20" s="47" t="s">
        <v>15</v>
      </c>
      <c r="AE20" s="47" t="s">
        <v>15</v>
      </c>
      <c r="AF20" s="47" t="s">
        <v>15</v>
      </c>
      <c r="AG20" s="47" t="s">
        <v>15</v>
      </c>
      <c r="AH20" s="15" t="s">
        <v>16</v>
      </c>
      <c r="AI20" t="s">
        <v>16</v>
      </c>
      <c r="AJ20" t="s">
        <v>16</v>
      </c>
    </row>
    <row r="21" spans="1:36" x14ac:dyDescent="0.25">
      <c r="A21" s="1" t="s">
        <v>9</v>
      </c>
      <c r="B21">
        <v>52.2</v>
      </c>
      <c r="C21">
        <v>50</v>
      </c>
      <c r="D21">
        <v>53.7</v>
      </c>
      <c r="E21">
        <v>51.6</v>
      </c>
      <c r="F21">
        <v>52.2</v>
      </c>
      <c r="H21">
        <v>53.3</v>
      </c>
      <c r="I21">
        <v>54.6</v>
      </c>
      <c r="J21">
        <v>54.3</v>
      </c>
      <c r="K21">
        <v>53.9</v>
      </c>
      <c r="L21">
        <v>53.1</v>
      </c>
      <c r="M21">
        <v>51.8</v>
      </c>
      <c r="N21">
        <v>53.1</v>
      </c>
      <c r="O21">
        <v>52.9</v>
      </c>
      <c r="P21">
        <v>53.4</v>
      </c>
      <c r="Q21">
        <v>52.7</v>
      </c>
      <c r="R21">
        <v>53.2</v>
      </c>
      <c r="S21">
        <v>51.2</v>
      </c>
      <c r="T21" s="11">
        <v>50.5</v>
      </c>
      <c r="U21">
        <v>51.4</v>
      </c>
      <c r="V21">
        <v>53.9</v>
      </c>
      <c r="W21">
        <v>53.8</v>
      </c>
      <c r="X21">
        <v>52.4</v>
      </c>
      <c r="Y21">
        <v>54.5</v>
      </c>
      <c r="Z21">
        <v>52.6</v>
      </c>
      <c r="AA21">
        <v>53.5</v>
      </c>
      <c r="AB21">
        <v>53.8</v>
      </c>
      <c r="AC21">
        <v>50.3</v>
      </c>
      <c r="AD21">
        <v>50.6</v>
      </c>
      <c r="AE21">
        <v>50.9</v>
      </c>
      <c r="AF21">
        <v>51.3</v>
      </c>
      <c r="AG21">
        <v>50.8</v>
      </c>
      <c r="AH21" s="15">
        <v>48.9</v>
      </c>
      <c r="AI21">
        <v>53.5</v>
      </c>
      <c r="AJ21">
        <v>52.1</v>
      </c>
    </row>
    <row r="22" spans="1:36" x14ac:dyDescent="0.25">
      <c r="A22" s="1" t="s">
        <v>10</v>
      </c>
      <c r="B22">
        <v>28.4</v>
      </c>
      <c r="C22">
        <v>49.3</v>
      </c>
      <c r="D22">
        <v>28.8</v>
      </c>
      <c r="E22">
        <v>48.4</v>
      </c>
      <c r="F22">
        <v>28.1</v>
      </c>
      <c r="H22">
        <v>28.3</v>
      </c>
      <c r="I22">
        <v>28.4</v>
      </c>
      <c r="J22">
        <v>27.4</v>
      </c>
      <c r="K22">
        <v>27.7</v>
      </c>
      <c r="L22">
        <v>27.5</v>
      </c>
      <c r="M22">
        <v>28.5</v>
      </c>
      <c r="N22">
        <v>27.1</v>
      </c>
      <c r="O22">
        <v>27.9</v>
      </c>
      <c r="P22">
        <v>27.8</v>
      </c>
      <c r="Q22">
        <v>29</v>
      </c>
      <c r="R22">
        <v>28.3</v>
      </c>
      <c r="S22">
        <v>48.4</v>
      </c>
      <c r="T22" s="11">
        <v>25.6</v>
      </c>
      <c r="U22">
        <v>26.5</v>
      </c>
      <c r="V22">
        <v>27.6</v>
      </c>
      <c r="W22">
        <v>26.3</v>
      </c>
      <c r="X22">
        <v>26.5</v>
      </c>
      <c r="Y22">
        <v>27.4</v>
      </c>
      <c r="Z22">
        <v>27.2</v>
      </c>
      <c r="AA22">
        <v>27.2</v>
      </c>
      <c r="AB22">
        <v>27</v>
      </c>
      <c r="AC22">
        <v>48</v>
      </c>
      <c r="AD22">
        <v>47.6</v>
      </c>
      <c r="AE22">
        <v>47.2</v>
      </c>
      <c r="AF22">
        <v>46.7</v>
      </c>
      <c r="AG22">
        <v>46.8</v>
      </c>
      <c r="AH22" s="15">
        <v>31.4</v>
      </c>
      <c r="AI22">
        <v>27.3</v>
      </c>
      <c r="AJ22">
        <v>26.8</v>
      </c>
    </row>
    <row r="23" spans="1:36" x14ac:dyDescent="0.25">
      <c r="A23" s="1" t="s">
        <v>11</v>
      </c>
      <c r="B23">
        <v>13.6</v>
      </c>
      <c r="D23">
        <v>14.6</v>
      </c>
      <c r="F23">
        <v>13.8</v>
      </c>
      <c r="H23">
        <v>14.3</v>
      </c>
      <c r="I23">
        <v>14.4</v>
      </c>
      <c r="J23">
        <v>14.3</v>
      </c>
      <c r="K23">
        <v>14.9</v>
      </c>
      <c r="L23">
        <v>13.7</v>
      </c>
      <c r="M23">
        <v>14.1</v>
      </c>
      <c r="N23">
        <v>14.4</v>
      </c>
      <c r="O23">
        <v>14.1</v>
      </c>
      <c r="P23">
        <v>13.9</v>
      </c>
      <c r="Q23">
        <v>15.5</v>
      </c>
      <c r="R23">
        <v>15.3</v>
      </c>
      <c r="S23">
        <v>0.4</v>
      </c>
      <c r="T23" s="11">
        <v>9</v>
      </c>
      <c r="U23">
        <v>11.8</v>
      </c>
      <c r="V23">
        <v>15.5</v>
      </c>
      <c r="W23">
        <v>13.9</v>
      </c>
      <c r="X23">
        <v>13.1</v>
      </c>
      <c r="Y23">
        <v>15.1</v>
      </c>
      <c r="Z23">
        <v>14.4</v>
      </c>
      <c r="AA23">
        <v>14.9</v>
      </c>
      <c r="AB23">
        <v>14.6</v>
      </c>
      <c r="AC23">
        <v>0.5</v>
      </c>
      <c r="AD23">
        <v>0.5</v>
      </c>
      <c r="AE23">
        <v>0.5</v>
      </c>
      <c r="AF23">
        <v>0.6</v>
      </c>
      <c r="AG23">
        <v>0.3</v>
      </c>
      <c r="AH23" s="15">
        <v>14.6</v>
      </c>
      <c r="AI23">
        <v>14.6</v>
      </c>
      <c r="AJ23">
        <v>13.2</v>
      </c>
    </row>
    <row r="24" spans="1:36" x14ac:dyDescent="0.25">
      <c r="A24" s="1" t="s">
        <v>6</v>
      </c>
      <c r="B24">
        <v>4</v>
      </c>
      <c r="D24">
        <v>2.2000000000000002</v>
      </c>
      <c r="F24">
        <v>2.5</v>
      </c>
      <c r="H24">
        <v>2.8</v>
      </c>
      <c r="I24">
        <v>2.5</v>
      </c>
      <c r="J24">
        <v>2.8</v>
      </c>
      <c r="K24">
        <v>3</v>
      </c>
      <c r="L24">
        <v>4.2</v>
      </c>
      <c r="M24">
        <v>4.2</v>
      </c>
      <c r="N24">
        <v>4</v>
      </c>
      <c r="O24">
        <v>4.2</v>
      </c>
      <c r="P24">
        <v>4</v>
      </c>
      <c r="Q24">
        <v>2</v>
      </c>
      <c r="R24">
        <v>2.4</v>
      </c>
      <c r="T24" s="11">
        <v>12.8</v>
      </c>
      <c r="U24">
        <v>8.6</v>
      </c>
      <c r="V24">
        <v>2.2000000000000002</v>
      </c>
      <c r="W24">
        <v>4.4000000000000004</v>
      </c>
      <c r="X24">
        <v>6.6</v>
      </c>
      <c r="Y24">
        <v>3</v>
      </c>
      <c r="Z24">
        <v>3.9</v>
      </c>
      <c r="AA24">
        <v>3.5</v>
      </c>
      <c r="AB24">
        <v>3.5</v>
      </c>
      <c r="AC24">
        <v>0.4</v>
      </c>
      <c r="AD24">
        <v>0.5</v>
      </c>
      <c r="AE24">
        <v>0.4</v>
      </c>
      <c r="AF24">
        <v>1.4</v>
      </c>
      <c r="AG24">
        <v>0.9</v>
      </c>
      <c r="AH24" s="15">
        <v>3.7</v>
      </c>
      <c r="AI24">
        <v>3.2</v>
      </c>
      <c r="AJ24">
        <v>5.8</v>
      </c>
    </row>
    <row r="25" spans="1:36" x14ac:dyDescent="0.25">
      <c r="A25" s="1" t="s">
        <v>12</v>
      </c>
      <c r="B25">
        <v>1.8</v>
      </c>
      <c r="C25">
        <v>0.7</v>
      </c>
      <c r="D25">
        <v>0.8</v>
      </c>
      <c r="F25">
        <v>1.1000000000000001</v>
      </c>
      <c r="H25">
        <v>1.2</v>
      </c>
      <c r="J25">
        <v>1.2</v>
      </c>
      <c r="K25">
        <v>0.5</v>
      </c>
      <c r="L25">
        <v>1.1000000000000001</v>
      </c>
      <c r="M25">
        <v>1.3</v>
      </c>
      <c r="N25">
        <v>1.4</v>
      </c>
      <c r="O25">
        <v>0.9</v>
      </c>
      <c r="P25">
        <v>0.9</v>
      </c>
      <c r="Q25">
        <v>0.8</v>
      </c>
      <c r="R25">
        <v>0.8</v>
      </c>
      <c r="T25" s="11">
        <v>2</v>
      </c>
      <c r="U25">
        <v>1.6</v>
      </c>
      <c r="V25">
        <v>0.8</v>
      </c>
      <c r="W25">
        <v>1.5</v>
      </c>
      <c r="X25">
        <v>1.4</v>
      </c>
      <c r="Y25">
        <v>0</v>
      </c>
      <c r="Z25">
        <v>1.8</v>
      </c>
      <c r="AA25">
        <v>1</v>
      </c>
      <c r="AB25">
        <v>1.1000000000000001</v>
      </c>
      <c r="AC25">
        <v>0.7</v>
      </c>
      <c r="AD25">
        <v>0.9</v>
      </c>
      <c r="AE25">
        <v>1</v>
      </c>
      <c r="AF25">
        <v>0</v>
      </c>
      <c r="AG25">
        <v>1.1000000000000001</v>
      </c>
      <c r="AH25" s="15">
        <v>1.5</v>
      </c>
      <c r="AI25">
        <v>1.4</v>
      </c>
      <c r="AJ25">
        <v>2.1</v>
      </c>
    </row>
    <row r="26" spans="1:36" x14ac:dyDescent="0.25">
      <c r="A26" s="1"/>
      <c r="AJ26" s="15"/>
    </row>
    <row r="27" spans="1:36" x14ac:dyDescent="0.25">
      <c r="A27" s="1"/>
      <c r="AJ27" s="15"/>
    </row>
    <row r="29" spans="1:36" ht="21" x14ac:dyDescent="0.35">
      <c r="A29" s="64" t="s">
        <v>230</v>
      </c>
    </row>
    <row r="31" spans="1:36" x14ac:dyDescent="0.25">
      <c r="A31" s="1" t="s">
        <v>2</v>
      </c>
      <c r="B31" s="3" t="s">
        <v>33</v>
      </c>
      <c r="C31" t="s">
        <v>35</v>
      </c>
      <c r="D31" t="s">
        <v>42</v>
      </c>
      <c r="E31" t="s">
        <v>44</v>
      </c>
      <c r="F31" t="s">
        <v>44</v>
      </c>
      <c r="G31" t="s">
        <v>60</v>
      </c>
      <c r="H31" t="s">
        <v>76</v>
      </c>
      <c r="I31" t="s">
        <v>80</v>
      </c>
      <c r="J31" t="s">
        <v>122</v>
      </c>
      <c r="K31" t="s">
        <v>132</v>
      </c>
      <c r="L31" t="s">
        <v>132</v>
      </c>
      <c r="M31" t="s">
        <v>132</v>
      </c>
      <c r="N31" t="s">
        <v>132</v>
      </c>
      <c r="O31" t="s">
        <v>132</v>
      </c>
    </row>
    <row r="32" spans="1:36" x14ac:dyDescent="0.25">
      <c r="A32" s="1" t="s">
        <v>3</v>
      </c>
      <c r="B32" s="47" t="s">
        <v>15</v>
      </c>
      <c r="C32" s="47" t="s">
        <v>15</v>
      </c>
      <c r="D32" s="47" t="s">
        <v>15</v>
      </c>
      <c r="E32" s="47" t="s">
        <v>200</v>
      </c>
      <c r="F32" s="47" t="s">
        <v>200</v>
      </c>
      <c r="G32" s="47" t="s">
        <v>15</v>
      </c>
      <c r="H32" s="47" t="s">
        <v>15</v>
      </c>
      <c r="I32" s="47" t="s">
        <v>15</v>
      </c>
      <c r="J32" s="47" t="s">
        <v>15</v>
      </c>
      <c r="K32" s="47" t="s">
        <v>15</v>
      </c>
      <c r="L32" s="47" t="s">
        <v>15</v>
      </c>
      <c r="M32" s="47" t="s">
        <v>15</v>
      </c>
      <c r="N32" s="47" t="s">
        <v>15</v>
      </c>
      <c r="O32" s="47" t="s">
        <v>15</v>
      </c>
      <c r="R32" t="s">
        <v>202</v>
      </c>
      <c r="S32" t="s">
        <v>203</v>
      </c>
      <c r="T32" t="s">
        <v>204</v>
      </c>
    </row>
    <row r="33" spans="1:51" x14ac:dyDescent="0.25">
      <c r="A33" s="1" t="s">
        <v>9</v>
      </c>
      <c r="B33">
        <v>51.3</v>
      </c>
      <c r="C33">
        <v>51.1</v>
      </c>
      <c r="D33">
        <v>49.9</v>
      </c>
      <c r="E33">
        <v>50</v>
      </c>
      <c r="F33">
        <v>50.7</v>
      </c>
      <c r="G33">
        <v>51.9</v>
      </c>
      <c r="H33">
        <v>50</v>
      </c>
      <c r="I33">
        <v>51.6</v>
      </c>
      <c r="J33">
        <v>51.2</v>
      </c>
      <c r="K33">
        <v>50.3</v>
      </c>
      <c r="L33">
        <v>50.6</v>
      </c>
      <c r="M33">
        <v>50.9</v>
      </c>
      <c r="N33">
        <v>51.3</v>
      </c>
      <c r="O33">
        <v>50.8</v>
      </c>
      <c r="Q33" s="6" t="s">
        <v>9</v>
      </c>
      <c r="R33" s="50">
        <f>MIN(B33:O33)</f>
        <v>49.9</v>
      </c>
      <c r="S33" s="51">
        <f>MAX(B33:O33)</f>
        <v>51.9</v>
      </c>
      <c r="T33" s="49">
        <f>AVERAGE(B33:O33)</f>
        <v>50.828571428571422</v>
      </c>
    </row>
    <row r="34" spans="1:51" x14ac:dyDescent="0.25">
      <c r="A34" s="1" t="s">
        <v>10</v>
      </c>
      <c r="B34">
        <v>46.9</v>
      </c>
      <c r="C34">
        <v>48.9</v>
      </c>
      <c r="D34">
        <v>47.5</v>
      </c>
      <c r="E34">
        <v>48.2</v>
      </c>
      <c r="F34">
        <v>47.8</v>
      </c>
      <c r="G34">
        <v>47.2</v>
      </c>
      <c r="H34">
        <v>49.3</v>
      </c>
      <c r="I34">
        <v>48.4</v>
      </c>
      <c r="J34">
        <v>48.4</v>
      </c>
      <c r="K34">
        <v>48</v>
      </c>
      <c r="L34">
        <v>47.6</v>
      </c>
      <c r="M34">
        <v>47.2</v>
      </c>
      <c r="N34">
        <v>46.7</v>
      </c>
      <c r="O34">
        <v>46.8</v>
      </c>
      <c r="Q34" s="6" t="s">
        <v>10</v>
      </c>
      <c r="R34" s="50">
        <f t="shared" ref="R34:R37" si="0">MIN(B34:O34)</f>
        <v>46.7</v>
      </c>
      <c r="S34" s="51">
        <f t="shared" ref="S34:S37" si="1">MAX(B34:O34)</f>
        <v>49.3</v>
      </c>
      <c r="T34" s="49">
        <f t="shared" ref="T34:T37" si="2">AVERAGE(B34:O34)</f>
        <v>47.778571428571425</v>
      </c>
    </row>
    <row r="35" spans="1:51" x14ac:dyDescent="0.25">
      <c r="A35" s="1" t="s">
        <v>11</v>
      </c>
      <c r="B35">
        <v>0.5</v>
      </c>
      <c r="C35">
        <v>0</v>
      </c>
      <c r="D35">
        <v>0.8</v>
      </c>
      <c r="E35">
        <v>0.3</v>
      </c>
      <c r="G35">
        <v>0.4</v>
      </c>
      <c r="J35">
        <v>0.4</v>
      </c>
      <c r="K35">
        <v>0.5</v>
      </c>
      <c r="L35">
        <v>0.5</v>
      </c>
      <c r="M35">
        <v>0.5</v>
      </c>
      <c r="N35">
        <v>0.6</v>
      </c>
      <c r="O35">
        <v>0.3</v>
      </c>
      <c r="Q35" s="6" t="s">
        <v>11</v>
      </c>
      <c r="R35" s="50">
        <f t="shared" si="0"/>
        <v>0</v>
      </c>
      <c r="S35" s="51">
        <f t="shared" si="1"/>
        <v>0.8</v>
      </c>
      <c r="T35" s="49">
        <f t="shared" si="2"/>
        <v>0.43636363636363634</v>
      </c>
    </row>
    <row r="36" spans="1:51" x14ac:dyDescent="0.25">
      <c r="A36" s="1" t="s">
        <v>6</v>
      </c>
      <c r="B36">
        <v>0.9</v>
      </c>
      <c r="C36">
        <v>0</v>
      </c>
      <c r="D36">
        <v>0.9</v>
      </c>
      <c r="E36">
        <v>0.4</v>
      </c>
      <c r="K36">
        <v>0.4</v>
      </c>
      <c r="L36">
        <v>0.5</v>
      </c>
      <c r="M36">
        <v>0.4</v>
      </c>
      <c r="N36">
        <v>1.4</v>
      </c>
      <c r="O36">
        <v>0.9</v>
      </c>
      <c r="Q36" s="6" t="s">
        <v>6</v>
      </c>
      <c r="R36" s="50">
        <f t="shared" si="0"/>
        <v>0</v>
      </c>
      <c r="S36" s="51">
        <f t="shared" si="1"/>
        <v>1.4</v>
      </c>
      <c r="T36" s="49">
        <f t="shared" si="2"/>
        <v>0.64444444444444449</v>
      </c>
    </row>
    <row r="37" spans="1:51" x14ac:dyDescent="0.25">
      <c r="A37" s="1" t="s">
        <v>12</v>
      </c>
      <c r="B37">
        <v>0.4</v>
      </c>
      <c r="C37">
        <v>0</v>
      </c>
      <c r="D37">
        <v>0.7</v>
      </c>
      <c r="E37">
        <v>1.1000000000000001</v>
      </c>
      <c r="F37">
        <v>1.5</v>
      </c>
      <c r="G37">
        <v>0.5</v>
      </c>
      <c r="H37">
        <v>0.7</v>
      </c>
      <c r="K37">
        <v>0.7</v>
      </c>
      <c r="L37">
        <v>0.9</v>
      </c>
      <c r="M37">
        <v>1</v>
      </c>
      <c r="N37">
        <v>0</v>
      </c>
      <c r="O37">
        <v>1.1000000000000001</v>
      </c>
      <c r="Q37" s="6" t="s">
        <v>12</v>
      </c>
      <c r="R37" s="50">
        <f t="shared" si="0"/>
        <v>0</v>
      </c>
      <c r="S37" s="51">
        <f t="shared" si="1"/>
        <v>1.5</v>
      </c>
      <c r="T37" s="49">
        <f t="shared" si="2"/>
        <v>0.71666666666666679</v>
      </c>
    </row>
    <row r="39" spans="1:51" x14ac:dyDescent="0.25">
      <c r="AW39" s="24" t="s">
        <v>205</v>
      </c>
      <c r="AX39" s="25"/>
      <c r="AY39" s="26"/>
    </row>
    <row r="40" spans="1:51" x14ac:dyDescent="0.25">
      <c r="A40" s="1" t="s">
        <v>2</v>
      </c>
      <c r="B40" s="3" t="s">
        <v>0</v>
      </c>
      <c r="C40" s="3" t="s">
        <v>13</v>
      </c>
      <c r="D40" s="3" t="s">
        <v>13</v>
      </c>
      <c r="E40" t="s">
        <v>48</v>
      </c>
      <c r="F40" t="s">
        <v>48</v>
      </c>
      <c r="G40" t="s">
        <v>48</v>
      </c>
      <c r="H40" t="s">
        <v>48</v>
      </c>
      <c r="I40" t="s">
        <v>56</v>
      </c>
      <c r="J40" t="s">
        <v>56</v>
      </c>
      <c r="K40" t="s">
        <v>60</v>
      </c>
      <c r="L40" t="s">
        <v>60</v>
      </c>
      <c r="M40" t="s">
        <v>60</v>
      </c>
      <c r="N40" t="s">
        <v>62</v>
      </c>
      <c r="O40" t="s">
        <v>62</v>
      </c>
      <c r="P40" t="s">
        <v>62</v>
      </c>
      <c r="Q40" t="s">
        <v>64</v>
      </c>
      <c r="R40" t="s">
        <v>64</v>
      </c>
      <c r="S40" t="s">
        <v>67</v>
      </c>
      <c r="T40" t="s">
        <v>67</v>
      </c>
      <c r="U40" t="s">
        <v>76</v>
      </c>
      <c r="V40" t="s">
        <v>80</v>
      </c>
      <c r="W40" t="s">
        <v>80</v>
      </c>
      <c r="X40" t="s">
        <v>80</v>
      </c>
      <c r="Y40" t="s">
        <v>82</v>
      </c>
      <c r="Z40" t="s">
        <v>82</v>
      </c>
      <c r="AA40" t="s">
        <v>90</v>
      </c>
      <c r="AB40" t="s">
        <v>90</v>
      </c>
      <c r="AC40" t="s">
        <v>107</v>
      </c>
      <c r="AD40" t="s">
        <v>107</v>
      </c>
      <c r="AE40" t="s">
        <v>108</v>
      </c>
      <c r="AF40" t="s">
        <v>108</v>
      </c>
      <c r="AG40" t="s">
        <v>122</v>
      </c>
      <c r="AH40" t="s">
        <v>122</v>
      </c>
      <c r="AI40" t="s">
        <v>129</v>
      </c>
      <c r="AJ40" t="s">
        <v>129</v>
      </c>
      <c r="AK40" t="s">
        <v>129</v>
      </c>
      <c r="AL40" t="s">
        <v>129</v>
      </c>
      <c r="AM40" t="s">
        <v>129</v>
      </c>
      <c r="AN40" t="s">
        <v>129</v>
      </c>
      <c r="AO40" t="s">
        <v>129</v>
      </c>
      <c r="AP40" t="s">
        <v>129</v>
      </c>
      <c r="AQ40" t="s">
        <v>132</v>
      </c>
      <c r="AR40" t="s">
        <v>132</v>
      </c>
      <c r="AW40" s="38" t="s">
        <v>206</v>
      </c>
      <c r="AX40" s="22"/>
      <c r="AY40" s="28"/>
    </row>
    <row r="41" spans="1:51" x14ac:dyDescent="0.25">
      <c r="A41" s="1" t="s">
        <v>3</v>
      </c>
      <c r="B41" t="s">
        <v>16</v>
      </c>
      <c r="C41" t="s">
        <v>16</v>
      </c>
      <c r="D41" t="s">
        <v>16</v>
      </c>
      <c r="E41" t="s">
        <v>201</v>
      </c>
      <c r="F41" t="s">
        <v>201</v>
      </c>
      <c r="G41" t="s">
        <v>201</v>
      </c>
      <c r="H41" t="s">
        <v>16</v>
      </c>
      <c r="I41" t="s">
        <v>16</v>
      </c>
      <c r="J41" t="s">
        <v>16</v>
      </c>
      <c r="K41" t="s">
        <v>16</v>
      </c>
      <c r="L41" t="s">
        <v>201</v>
      </c>
      <c r="M41" t="s">
        <v>16</v>
      </c>
      <c r="N41" t="s">
        <v>16</v>
      </c>
      <c r="O41" t="s">
        <v>201</v>
      </c>
      <c r="P41" t="s">
        <v>201</v>
      </c>
      <c r="Q41" t="s">
        <v>16</v>
      </c>
      <c r="R41" t="s">
        <v>201</v>
      </c>
      <c r="S41" t="s">
        <v>16</v>
      </c>
      <c r="T41" t="s">
        <v>201</v>
      </c>
      <c r="U41" t="s">
        <v>16</v>
      </c>
      <c r="V41" t="s">
        <v>16</v>
      </c>
      <c r="W41" t="s">
        <v>201</v>
      </c>
      <c r="X41" t="s">
        <v>16</v>
      </c>
      <c r="Y41" t="s">
        <v>16</v>
      </c>
      <c r="Z41" t="s">
        <v>16</v>
      </c>
      <c r="AA41" t="s">
        <v>16</v>
      </c>
      <c r="AB41" t="s">
        <v>201</v>
      </c>
      <c r="AC41" t="s">
        <v>16</v>
      </c>
      <c r="AD41" t="s">
        <v>16</v>
      </c>
      <c r="AE41" t="s">
        <v>16</v>
      </c>
      <c r="AF41" t="s">
        <v>16</v>
      </c>
      <c r="AG41" t="s">
        <v>16</v>
      </c>
      <c r="AH41" t="s">
        <v>16</v>
      </c>
      <c r="AI41" t="s">
        <v>131</v>
      </c>
      <c r="AJ41" t="s">
        <v>16</v>
      </c>
      <c r="AK41" t="s">
        <v>16</v>
      </c>
      <c r="AL41" t="s">
        <v>16</v>
      </c>
      <c r="AM41" t="s">
        <v>16</v>
      </c>
      <c r="AN41" t="s">
        <v>16</v>
      </c>
      <c r="AO41" t="s">
        <v>16</v>
      </c>
      <c r="AP41" t="s">
        <v>16</v>
      </c>
      <c r="AQ41" t="s">
        <v>16</v>
      </c>
      <c r="AR41" t="s">
        <v>16</v>
      </c>
      <c r="AT41" t="s">
        <v>202</v>
      </c>
      <c r="AU41" t="s">
        <v>203</v>
      </c>
      <c r="AV41" t="s">
        <v>204</v>
      </c>
      <c r="AW41" s="38"/>
      <c r="AX41" s="22"/>
      <c r="AY41" s="28"/>
    </row>
    <row r="42" spans="1:51" x14ac:dyDescent="0.25">
      <c r="A42" s="1" t="s">
        <v>9</v>
      </c>
      <c r="B42">
        <v>52.8</v>
      </c>
      <c r="C42">
        <v>51.3</v>
      </c>
      <c r="D42">
        <v>52.6</v>
      </c>
      <c r="E42">
        <v>51.2</v>
      </c>
      <c r="F42">
        <v>53.2</v>
      </c>
      <c r="G42">
        <v>53.1</v>
      </c>
      <c r="H42">
        <v>53</v>
      </c>
      <c r="I42">
        <v>54.6</v>
      </c>
      <c r="J42">
        <v>54.4</v>
      </c>
      <c r="K42">
        <v>53.6</v>
      </c>
      <c r="L42">
        <v>54</v>
      </c>
      <c r="M42">
        <v>52.3</v>
      </c>
      <c r="N42">
        <v>54.4</v>
      </c>
      <c r="O42">
        <v>54.9</v>
      </c>
      <c r="P42">
        <v>53.5</v>
      </c>
      <c r="Q42">
        <v>55.1</v>
      </c>
      <c r="R42">
        <v>52.1</v>
      </c>
      <c r="S42">
        <v>55.4</v>
      </c>
      <c r="T42">
        <v>52.7</v>
      </c>
      <c r="U42">
        <v>52.2</v>
      </c>
      <c r="V42">
        <v>53.7</v>
      </c>
      <c r="W42">
        <v>53.4</v>
      </c>
      <c r="X42">
        <v>53.3</v>
      </c>
      <c r="Y42">
        <v>54.6</v>
      </c>
      <c r="Z42">
        <v>54.3</v>
      </c>
      <c r="AA42">
        <v>53.9</v>
      </c>
      <c r="AB42">
        <v>53.3</v>
      </c>
      <c r="AC42">
        <v>51.8</v>
      </c>
      <c r="AD42">
        <v>53.1</v>
      </c>
      <c r="AE42">
        <v>52.9</v>
      </c>
      <c r="AF42">
        <v>53.4</v>
      </c>
      <c r="AG42">
        <v>52.7</v>
      </c>
      <c r="AH42">
        <v>53.2</v>
      </c>
      <c r="AI42">
        <v>51.4</v>
      </c>
      <c r="AJ42">
        <v>53.9</v>
      </c>
      <c r="AK42">
        <v>53.8</v>
      </c>
      <c r="AL42">
        <v>52.4</v>
      </c>
      <c r="AM42">
        <v>54.5</v>
      </c>
      <c r="AN42">
        <v>52.6</v>
      </c>
      <c r="AO42">
        <v>53.5</v>
      </c>
      <c r="AP42">
        <v>53.8</v>
      </c>
      <c r="AQ42">
        <v>53.5</v>
      </c>
      <c r="AR42">
        <v>52.1</v>
      </c>
      <c r="AS42" s="6" t="s">
        <v>9</v>
      </c>
      <c r="AT42" s="50">
        <f>MIN(B42:AR42)</f>
        <v>51.2</v>
      </c>
      <c r="AU42" s="51">
        <f>MAX(B42:AR42)</f>
        <v>55.4</v>
      </c>
      <c r="AV42" s="49">
        <f>AVERAGE(B42:AR42)</f>
        <v>53.290697674418617</v>
      </c>
      <c r="AW42" s="38">
        <v>52.06</v>
      </c>
      <c r="AX42" s="22"/>
      <c r="AY42" s="28"/>
    </row>
    <row r="43" spans="1:51" x14ac:dyDescent="0.25">
      <c r="A43" s="1" t="s">
        <v>10</v>
      </c>
      <c r="B43">
        <v>28.6</v>
      </c>
      <c r="C43">
        <v>29.5</v>
      </c>
      <c r="D43">
        <v>28.2</v>
      </c>
      <c r="E43">
        <v>28.2</v>
      </c>
      <c r="F43">
        <v>27.9</v>
      </c>
      <c r="G43">
        <v>28.6</v>
      </c>
      <c r="H43">
        <v>27.6</v>
      </c>
      <c r="I43">
        <v>27.5</v>
      </c>
      <c r="J43">
        <v>26.7</v>
      </c>
      <c r="K43">
        <v>26.5</v>
      </c>
      <c r="L43">
        <v>27.1</v>
      </c>
      <c r="M43">
        <v>29.4</v>
      </c>
      <c r="N43">
        <v>27.3</v>
      </c>
      <c r="O43">
        <v>26.6</v>
      </c>
      <c r="P43">
        <v>27.5</v>
      </c>
      <c r="Q43">
        <v>25.6</v>
      </c>
      <c r="R43">
        <v>28.7</v>
      </c>
      <c r="S43">
        <v>27.1</v>
      </c>
      <c r="T43">
        <v>28.6</v>
      </c>
      <c r="U43">
        <v>28.4</v>
      </c>
      <c r="V43">
        <v>28.8</v>
      </c>
      <c r="W43">
        <v>28.8</v>
      </c>
      <c r="X43">
        <v>28.3</v>
      </c>
      <c r="Y43">
        <v>28.4</v>
      </c>
      <c r="Z43">
        <v>27.4</v>
      </c>
      <c r="AA43">
        <v>27.7</v>
      </c>
      <c r="AB43">
        <v>27.6</v>
      </c>
      <c r="AC43">
        <v>28.5</v>
      </c>
      <c r="AD43">
        <v>27.1</v>
      </c>
      <c r="AE43">
        <v>27.9</v>
      </c>
      <c r="AF43">
        <v>27.8</v>
      </c>
      <c r="AG43">
        <v>29</v>
      </c>
      <c r="AH43">
        <v>28.3</v>
      </c>
      <c r="AI43">
        <v>26.5</v>
      </c>
      <c r="AJ43">
        <v>27.6</v>
      </c>
      <c r="AK43">
        <v>26.3</v>
      </c>
      <c r="AL43">
        <v>26.5</v>
      </c>
      <c r="AM43">
        <v>27.4</v>
      </c>
      <c r="AN43">
        <v>27.2</v>
      </c>
      <c r="AO43">
        <v>27.2</v>
      </c>
      <c r="AP43">
        <v>27</v>
      </c>
      <c r="AQ43">
        <v>27.3</v>
      </c>
      <c r="AR43">
        <v>26.8</v>
      </c>
      <c r="AS43" s="6" t="s">
        <v>10</v>
      </c>
      <c r="AT43" s="50">
        <f t="shared" ref="AT43:AT46" si="3">MIN(B43:AR43)</f>
        <v>25.6</v>
      </c>
      <c r="AU43" s="51">
        <f t="shared" ref="AU43:AU46" si="4">MAX(B43:AR43)</f>
        <v>29.5</v>
      </c>
      <c r="AV43" s="49">
        <f t="shared" ref="AV43:AV46" si="5">AVERAGE(B43:AR43)</f>
        <v>27.697674418604652</v>
      </c>
      <c r="AW43" s="38">
        <v>21.73</v>
      </c>
      <c r="AX43" s="22"/>
      <c r="AY43" s="28"/>
    </row>
    <row r="44" spans="1:51" x14ac:dyDescent="0.25">
      <c r="A44" s="1" t="s">
        <v>11</v>
      </c>
      <c r="B44">
        <v>15.1</v>
      </c>
      <c r="C44">
        <v>15.8</v>
      </c>
      <c r="D44">
        <v>15.1</v>
      </c>
      <c r="E44">
        <v>13.7</v>
      </c>
      <c r="F44">
        <v>14.5</v>
      </c>
      <c r="G44">
        <v>14.5</v>
      </c>
      <c r="H44">
        <v>13.7</v>
      </c>
      <c r="I44">
        <v>14.7</v>
      </c>
      <c r="J44">
        <v>14.7</v>
      </c>
      <c r="K44">
        <v>13.2</v>
      </c>
      <c r="L44">
        <v>13.7</v>
      </c>
      <c r="M44">
        <v>14.8</v>
      </c>
      <c r="N44">
        <v>15.6</v>
      </c>
      <c r="O44">
        <v>16</v>
      </c>
      <c r="P44">
        <v>15.8</v>
      </c>
      <c r="Q44">
        <v>15</v>
      </c>
      <c r="R44">
        <v>14.6</v>
      </c>
      <c r="S44">
        <v>15.4</v>
      </c>
      <c r="T44">
        <v>16.2</v>
      </c>
      <c r="U44">
        <v>13.6</v>
      </c>
      <c r="V44">
        <v>14.6</v>
      </c>
      <c r="W44">
        <v>14.1</v>
      </c>
      <c r="X44">
        <v>14.3</v>
      </c>
      <c r="Y44">
        <v>14.4</v>
      </c>
      <c r="Z44">
        <v>14.3</v>
      </c>
      <c r="AA44">
        <v>14.9</v>
      </c>
      <c r="AB44">
        <v>13.8</v>
      </c>
      <c r="AC44">
        <v>14.1</v>
      </c>
      <c r="AD44">
        <v>14.4</v>
      </c>
      <c r="AE44">
        <v>14.1</v>
      </c>
      <c r="AF44">
        <v>13.9</v>
      </c>
      <c r="AG44">
        <v>15.5</v>
      </c>
      <c r="AH44">
        <v>15.3</v>
      </c>
      <c r="AI44">
        <v>11.8</v>
      </c>
      <c r="AJ44">
        <v>15.5</v>
      </c>
      <c r="AK44">
        <v>13.9</v>
      </c>
      <c r="AL44">
        <v>13.1</v>
      </c>
      <c r="AM44">
        <v>15.1</v>
      </c>
      <c r="AN44">
        <v>14.4</v>
      </c>
      <c r="AO44">
        <v>14.9</v>
      </c>
      <c r="AP44">
        <v>14.6</v>
      </c>
      <c r="AQ44">
        <v>14.6</v>
      </c>
      <c r="AR44">
        <v>13.2</v>
      </c>
      <c r="AS44" s="6" t="s">
        <v>11</v>
      </c>
      <c r="AT44" s="50">
        <f t="shared" si="3"/>
        <v>11.8</v>
      </c>
      <c r="AU44" s="51">
        <f t="shared" si="4"/>
        <v>16.2</v>
      </c>
      <c r="AV44" s="49">
        <f t="shared" si="5"/>
        <v>14.52325581395349</v>
      </c>
      <c r="AW44" s="38">
        <v>13.18</v>
      </c>
      <c r="AX44" s="22"/>
      <c r="AY44" s="28"/>
    </row>
    <row r="45" spans="1:51" x14ac:dyDescent="0.25">
      <c r="A45" s="1" t="s">
        <v>6</v>
      </c>
      <c r="B45">
        <v>2.2999999999999998</v>
      </c>
      <c r="C45">
        <v>2.7</v>
      </c>
      <c r="D45">
        <v>3.3</v>
      </c>
      <c r="E45">
        <v>4.2</v>
      </c>
      <c r="F45">
        <v>3.6</v>
      </c>
      <c r="G45">
        <v>2.7</v>
      </c>
      <c r="H45">
        <v>4.8</v>
      </c>
      <c r="I45">
        <v>2.2999999999999998</v>
      </c>
      <c r="J45">
        <v>2.8</v>
      </c>
      <c r="K45">
        <v>5.0999999999999996</v>
      </c>
      <c r="L45">
        <v>4.0999999999999996</v>
      </c>
      <c r="M45">
        <v>2.6</v>
      </c>
      <c r="N45">
        <v>1.8</v>
      </c>
      <c r="O45">
        <v>1.7</v>
      </c>
      <c r="P45">
        <v>2.2000000000000002</v>
      </c>
      <c r="Q45">
        <v>3.5</v>
      </c>
      <c r="R45">
        <v>3.6</v>
      </c>
      <c r="S45">
        <v>1.7</v>
      </c>
      <c r="T45">
        <v>1.9</v>
      </c>
      <c r="U45">
        <v>4</v>
      </c>
      <c r="V45">
        <v>2.2000000000000002</v>
      </c>
      <c r="W45">
        <v>2.6</v>
      </c>
      <c r="X45">
        <v>2.8</v>
      </c>
      <c r="Y45">
        <v>2.5</v>
      </c>
      <c r="Z45">
        <v>2.8</v>
      </c>
      <c r="AA45">
        <v>3</v>
      </c>
      <c r="AB45">
        <v>4.2</v>
      </c>
      <c r="AC45">
        <v>4.2</v>
      </c>
      <c r="AD45">
        <v>4</v>
      </c>
      <c r="AE45">
        <v>4.2</v>
      </c>
      <c r="AF45">
        <v>4</v>
      </c>
      <c r="AG45">
        <v>2</v>
      </c>
      <c r="AH45">
        <v>2.4</v>
      </c>
      <c r="AI45">
        <v>8.6</v>
      </c>
      <c r="AJ45">
        <v>2.2000000000000002</v>
      </c>
      <c r="AK45">
        <v>4.4000000000000004</v>
      </c>
      <c r="AL45">
        <v>6.6</v>
      </c>
      <c r="AM45">
        <v>3</v>
      </c>
      <c r="AN45">
        <v>3.9</v>
      </c>
      <c r="AO45">
        <v>3.5</v>
      </c>
      <c r="AP45">
        <v>3.5</v>
      </c>
      <c r="AQ45">
        <v>3.2</v>
      </c>
      <c r="AR45">
        <v>5.8</v>
      </c>
      <c r="AS45" s="6" t="s">
        <v>6</v>
      </c>
      <c r="AT45" s="50">
        <f t="shared" si="3"/>
        <v>1.7</v>
      </c>
      <c r="AU45" s="51">
        <f t="shared" si="4"/>
        <v>8.6</v>
      </c>
      <c r="AV45" s="49">
        <f t="shared" si="5"/>
        <v>3.4069767441860472</v>
      </c>
      <c r="AW45" s="38"/>
      <c r="AX45" s="22"/>
      <c r="AY45" s="28"/>
    </row>
    <row r="46" spans="1:51" x14ac:dyDescent="0.25">
      <c r="A46" s="1" t="s">
        <v>12</v>
      </c>
      <c r="B46">
        <v>1.2</v>
      </c>
      <c r="C46">
        <v>0.8</v>
      </c>
      <c r="D46">
        <v>0.9</v>
      </c>
      <c r="E46">
        <v>0.8</v>
      </c>
      <c r="F46">
        <v>0.8</v>
      </c>
      <c r="G46">
        <v>1.1000000000000001</v>
      </c>
      <c r="H46">
        <v>0.8</v>
      </c>
      <c r="I46">
        <v>0.9</v>
      </c>
      <c r="J46">
        <v>1.4</v>
      </c>
      <c r="K46">
        <v>1.7</v>
      </c>
      <c r="L46">
        <v>1.2</v>
      </c>
      <c r="M46">
        <v>0.9</v>
      </c>
      <c r="N46">
        <v>0.9</v>
      </c>
      <c r="O46">
        <v>0.8</v>
      </c>
      <c r="P46">
        <v>1</v>
      </c>
      <c r="Q46">
        <v>0.9</v>
      </c>
      <c r="R46">
        <v>1</v>
      </c>
      <c r="S46">
        <v>0.4</v>
      </c>
      <c r="T46">
        <v>0.6</v>
      </c>
      <c r="U46">
        <v>1.8</v>
      </c>
      <c r="V46">
        <v>0.8</v>
      </c>
      <c r="W46">
        <v>1.1000000000000001</v>
      </c>
      <c r="X46">
        <v>1.2</v>
      </c>
      <c r="Z46">
        <v>1.2</v>
      </c>
      <c r="AA46">
        <v>0.5</v>
      </c>
      <c r="AB46">
        <v>1.1000000000000001</v>
      </c>
      <c r="AC46">
        <v>1.3</v>
      </c>
      <c r="AD46">
        <v>1.4</v>
      </c>
      <c r="AE46">
        <v>0.9</v>
      </c>
      <c r="AF46">
        <v>0.9</v>
      </c>
      <c r="AG46">
        <v>0.8</v>
      </c>
      <c r="AH46">
        <v>0.8</v>
      </c>
      <c r="AI46">
        <v>1.6</v>
      </c>
      <c r="AJ46">
        <v>0.8</v>
      </c>
      <c r="AK46">
        <v>1.5</v>
      </c>
      <c r="AL46">
        <v>1.4</v>
      </c>
      <c r="AM46">
        <v>0</v>
      </c>
      <c r="AN46">
        <v>1.8</v>
      </c>
      <c r="AO46">
        <v>1</v>
      </c>
      <c r="AP46">
        <v>1.1000000000000001</v>
      </c>
      <c r="AQ46">
        <v>1.4</v>
      </c>
      <c r="AR46">
        <v>2.1</v>
      </c>
      <c r="AS46" s="6" t="s">
        <v>12</v>
      </c>
      <c r="AT46" s="50">
        <f t="shared" si="3"/>
        <v>0</v>
      </c>
      <c r="AU46" s="51">
        <f t="shared" si="4"/>
        <v>2.1</v>
      </c>
      <c r="AV46" s="49">
        <f t="shared" si="5"/>
        <v>1.0619047619047617</v>
      </c>
      <c r="AW46" s="38"/>
      <c r="AX46" s="22"/>
      <c r="AY46" s="28"/>
    </row>
    <row r="47" spans="1:51" x14ac:dyDescent="0.25">
      <c r="AS47" s="6" t="s">
        <v>207</v>
      </c>
      <c r="AW47" s="29">
        <v>13.03</v>
      </c>
      <c r="AX47" s="30"/>
      <c r="AY47" s="31"/>
    </row>
    <row r="48" spans="1:51" x14ac:dyDescent="0.25">
      <c r="AS48" s="41" t="s">
        <v>240</v>
      </c>
    </row>
  </sheetData>
  <pageMargins left="0.31496062992125984" right="0.31496062992125984" top="0.74803149606299213" bottom="0.74803149606299213" header="0.31496062992125984" footer="0.31496062992125984"/>
  <pageSetup paperSize="9" scale="51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0"/>
  <sheetViews>
    <sheetView zoomScale="80" zoomScaleNormal="80" workbookViewId="0"/>
  </sheetViews>
  <sheetFormatPr defaultRowHeight="15" x14ac:dyDescent="0.25"/>
  <cols>
    <col min="2" max="2" width="11.5703125" bestFit="1" customWidth="1"/>
    <col min="3" max="5" width="7.5703125" bestFit="1" customWidth="1"/>
    <col min="6" max="6" width="7" customWidth="1"/>
    <col min="7" max="8" width="7.5703125" bestFit="1" customWidth="1"/>
    <col min="9" max="9" width="11.7109375" bestFit="1" customWidth="1"/>
    <col min="10" max="11" width="8.28515625" bestFit="1" customWidth="1"/>
    <col min="12" max="12" width="3.42578125" customWidth="1"/>
    <col min="13" max="13" width="11.7109375" bestFit="1" customWidth="1"/>
    <col min="14" max="14" width="6.85546875" bestFit="1" customWidth="1"/>
    <col min="15" max="19" width="7.5703125" bestFit="1" customWidth="1"/>
    <col min="20" max="20" width="3.7109375" customWidth="1"/>
    <col min="21" max="21" width="11.42578125" customWidth="1"/>
    <col min="22" max="27" width="6.42578125" bestFit="1" customWidth="1"/>
    <col min="28" max="28" width="6.42578125" customWidth="1"/>
    <col min="34" max="34" width="6" bestFit="1" customWidth="1"/>
    <col min="35" max="35" width="7.7109375" bestFit="1" customWidth="1"/>
    <col min="37" max="37" width="11" bestFit="1" customWidth="1"/>
    <col min="38" max="38" width="8.42578125" bestFit="1" customWidth="1"/>
  </cols>
  <sheetData>
    <row r="1" spans="1:38" x14ac:dyDescent="0.25">
      <c r="A1" s="1" t="s">
        <v>39</v>
      </c>
      <c r="AC1" t="s">
        <v>164</v>
      </c>
    </row>
    <row r="2" spans="1:38" x14ac:dyDescent="0.25">
      <c r="B2" t="s">
        <v>69</v>
      </c>
      <c r="U2" t="s">
        <v>68</v>
      </c>
    </row>
    <row r="3" spans="1:38" x14ac:dyDescent="0.25">
      <c r="A3" s="4" t="s">
        <v>1</v>
      </c>
      <c r="B3" s="2">
        <v>42843</v>
      </c>
      <c r="U3" s="2">
        <v>42836</v>
      </c>
    </row>
    <row r="4" spans="1:38" x14ac:dyDescent="0.25">
      <c r="A4" s="1" t="s">
        <v>2</v>
      </c>
      <c r="B4" t="s">
        <v>35</v>
      </c>
      <c r="C4" t="s">
        <v>35</v>
      </c>
      <c r="D4" t="s">
        <v>35</v>
      </c>
      <c r="E4" t="s">
        <v>35</v>
      </c>
      <c r="G4" t="s">
        <v>42</v>
      </c>
      <c r="H4" t="s">
        <v>42</v>
      </c>
      <c r="I4" t="s">
        <v>42</v>
      </c>
      <c r="J4" t="s">
        <v>42</v>
      </c>
      <c r="K4" t="s">
        <v>42</v>
      </c>
      <c r="M4" t="s">
        <v>44</v>
      </c>
      <c r="N4" t="s">
        <v>44</v>
      </c>
      <c r="O4" t="s">
        <v>44</v>
      </c>
      <c r="P4" t="s">
        <v>44</v>
      </c>
      <c r="Q4" t="s">
        <v>44</v>
      </c>
      <c r="R4" t="s">
        <v>44</v>
      </c>
      <c r="S4" t="s">
        <v>44</v>
      </c>
      <c r="U4" t="s">
        <v>124</v>
      </c>
      <c r="V4" t="s">
        <v>124</v>
      </c>
      <c r="W4" t="s">
        <v>124</v>
      </c>
      <c r="X4" t="s">
        <v>124</v>
      </c>
      <c r="Y4" t="s">
        <v>124</v>
      </c>
      <c r="Z4" t="s">
        <v>124</v>
      </c>
      <c r="AA4" s="15" t="s">
        <v>124</v>
      </c>
      <c r="AB4" s="15"/>
    </row>
    <row r="5" spans="1:38" x14ac:dyDescent="0.25">
      <c r="A5" s="1" t="s">
        <v>3</v>
      </c>
      <c r="D5" s="8" t="s">
        <v>41</v>
      </c>
      <c r="G5" s="8" t="s">
        <v>43</v>
      </c>
      <c r="I5" s="34" t="s">
        <v>158</v>
      </c>
      <c r="M5" s="34" t="s">
        <v>158</v>
      </c>
      <c r="U5" t="s">
        <v>127</v>
      </c>
      <c r="AA5" s="15"/>
      <c r="AB5" s="15"/>
      <c r="AD5" s="1" t="s">
        <v>159</v>
      </c>
      <c r="AE5" s="15" t="s">
        <v>139</v>
      </c>
      <c r="AF5" s="15" t="s">
        <v>152</v>
      </c>
      <c r="AG5" s="15" t="s">
        <v>161</v>
      </c>
      <c r="AH5" s="15" t="s">
        <v>148</v>
      </c>
      <c r="AI5" s="15" t="s">
        <v>163</v>
      </c>
      <c r="AJ5" s="15" t="s">
        <v>142</v>
      </c>
      <c r="AK5" s="15" t="s">
        <v>154</v>
      </c>
      <c r="AL5" s="10" t="s">
        <v>157</v>
      </c>
    </row>
    <row r="6" spans="1:38" x14ac:dyDescent="0.25">
      <c r="A6" s="1" t="s">
        <v>6</v>
      </c>
      <c r="B6">
        <v>35.5</v>
      </c>
      <c r="C6">
        <v>35.4</v>
      </c>
      <c r="D6">
        <v>34.1</v>
      </c>
      <c r="E6">
        <v>35.4</v>
      </c>
      <c r="G6">
        <v>36.700000000000003</v>
      </c>
      <c r="H6">
        <v>36.9</v>
      </c>
      <c r="I6" s="33">
        <v>37.461617195496423</v>
      </c>
      <c r="J6">
        <v>36.799999999999997</v>
      </c>
      <c r="K6">
        <v>34.700000000000003</v>
      </c>
      <c r="M6" s="33">
        <v>29.334677419354836</v>
      </c>
      <c r="N6">
        <v>34.299999999999997</v>
      </c>
      <c r="O6" s="11">
        <v>30.4</v>
      </c>
      <c r="P6">
        <v>35.9</v>
      </c>
      <c r="Q6">
        <v>34.1</v>
      </c>
      <c r="R6">
        <v>34.200000000000003</v>
      </c>
      <c r="S6">
        <v>33.4</v>
      </c>
      <c r="U6">
        <v>33.200000000000003</v>
      </c>
      <c r="V6">
        <v>33.200000000000003</v>
      </c>
      <c r="W6">
        <v>33.200000000000003</v>
      </c>
      <c r="X6" s="36">
        <v>35.700000000000003</v>
      </c>
      <c r="Y6">
        <v>33.1</v>
      </c>
      <c r="Z6">
        <v>35.4</v>
      </c>
      <c r="AA6" s="15">
        <v>32.1</v>
      </c>
      <c r="AB6" s="15"/>
      <c r="AC6" s="42" t="s">
        <v>6</v>
      </c>
      <c r="AD6">
        <v>35.700000000000003</v>
      </c>
      <c r="AE6" s="15">
        <v>55.8</v>
      </c>
      <c r="AF6" s="15">
        <f>AD6/AE6</f>
        <v>0.63978494623655924</v>
      </c>
      <c r="AG6" s="15">
        <f>AF6*(100/AF$10)</f>
        <v>20.111110199337332</v>
      </c>
      <c r="AH6" s="15" t="s">
        <v>149</v>
      </c>
      <c r="AI6" s="15">
        <v>1.29</v>
      </c>
      <c r="AJ6" s="15">
        <v>1</v>
      </c>
      <c r="AK6" s="15">
        <f>AG6*AJ6</f>
        <v>20.111110199337332</v>
      </c>
      <c r="AL6" s="37">
        <f>AG6/AL$10</f>
        <v>0.93944517058812804</v>
      </c>
    </row>
    <row r="7" spans="1:38" x14ac:dyDescent="0.25">
      <c r="A7" s="1" t="s">
        <v>40</v>
      </c>
      <c r="B7">
        <v>32.6</v>
      </c>
      <c r="C7">
        <v>32.1</v>
      </c>
      <c r="D7">
        <v>32.200000000000003</v>
      </c>
      <c r="E7">
        <v>32.4</v>
      </c>
      <c r="G7">
        <v>30.8</v>
      </c>
      <c r="H7">
        <v>31.1</v>
      </c>
      <c r="I7" s="33">
        <v>31.422722620266125</v>
      </c>
      <c r="J7">
        <v>30.8</v>
      </c>
      <c r="K7">
        <v>32.9</v>
      </c>
      <c r="M7" s="33">
        <v>31.552419354838708</v>
      </c>
      <c r="N7">
        <v>32</v>
      </c>
      <c r="O7" s="11">
        <v>32.4</v>
      </c>
      <c r="P7">
        <v>31.5</v>
      </c>
      <c r="Q7">
        <v>32.1</v>
      </c>
      <c r="R7">
        <v>32.1</v>
      </c>
      <c r="S7">
        <v>33.1</v>
      </c>
      <c r="U7">
        <v>32.700000000000003</v>
      </c>
      <c r="V7">
        <v>31.9</v>
      </c>
      <c r="W7">
        <v>32.5</v>
      </c>
      <c r="X7" s="36">
        <v>32.299999999999997</v>
      </c>
      <c r="Y7">
        <v>32.5</v>
      </c>
      <c r="Z7">
        <v>32.799999999999997</v>
      </c>
      <c r="AA7" s="15">
        <v>32.5</v>
      </c>
      <c r="AB7" s="15"/>
      <c r="AC7" s="42" t="s">
        <v>40</v>
      </c>
      <c r="AD7">
        <v>32.299999999999997</v>
      </c>
      <c r="AE7" s="15">
        <v>47.9</v>
      </c>
      <c r="AF7" s="15">
        <f t="shared" ref="AF7:AF9" si="0">AD7/AE7</f>
        <v>0.67432150313152395</v>
      </c>
      <c r="AG7" s="15">
        <f t="shared" ref="AG7:AG9" si="1">AF7*(100/AF$10)</f>
        <v>21.196738277500181</v>
      </c>
      <c r="AH7" s="15" t="s">
        <v>162</v>
      </c>
      <c r="AI7" s="15">
        <v>1.67</v>
      </c>
      <c r="AJ7" s="15">
        <v>2</v>
      </c>
      <c r="AK7" s="15">
        <f t="shared" ref="AK7:AK9" si="2">AG7*AJ7</f>
        <v>42.393476555000362</v>
      </c>
      <c r="AL7" s="37">
        <f t="shared" ref="AL7:AL9" si="3">AG7/AL$10</f>
        <v>0.9901578386097355</v>
      </c>
    </row>
    <row r="8" spans="1:38" x14ac:dyDescent="0.25">
      <c r="A8" s="1" t="s">
        <v>9</v>
      </c>
      <c r="B8">
        <v>28.7</v>
      </c>
      <c r="C8">
        <v>29.1</v>
      </c>
      <c r="D8">
        <v>29.2</v>
      </c>
      <c r="E8">
        <v>28.5</v>
      </c>
      <c r="G8">
        <v>28.7</v>
      </c>
      <c r="H8">
        <v>28.3</v>
      </c>
      <c r="I8" s="33">
        <v>27.533265097236441</v>
      </c>
      <c r="J8">
        <v>29.1</v>
      </c>
      <c r="K8">
        <v>28.4</v>
      </c>
      <c r="M8" s="33">
        <v>31.552419354838708</v>
      </c>
      <c r="N8">
        <v>28.2</v>
      </c>
      <c r="O8" s="11">
        <v>28.8</v>
      </c>
      <c r="P8">
        <v>28.3</v>
      </c>
      <c r="Q8">
        <v>28.8</v>
      </c>
      <c r="R8">
        <v>27.2</v>
      </c>
      <c r="S8">
        <v>27.9</v>
      </c>
      <c r="U8">
        <v>28.5</v>
      </c>
      <c r="V8">
        <v>29.7</v>
      </c>
      <c r="W8">
        <v>28.8</v>
      </c>
      <c r="X8" s="36">
        <v>29</v>
      </c>
      <c r="Y8">
        <v>28.4</v>
      </c>
      <c r="Z8">
        <v>28.3</v>
      </c>
      <c r="AA8" s="15">
        <v>29.6</v>
      </c>
      <c r="AB8" s="15"/>
      <c r="AC8" s="42" t="s">
        <v>9</v>
      </c>
      <c r="AD8">
        <v>29</v>
      </c>
      <c r="AE8" s="15">
        <v>16</v>
      </c>
      <c r="AF8" s="15">
        <f t="shared" si="0"/>
        <v>1.8125</v>
      </c>
      <c r="AG8" s="15">
        <f t="shared" si="1"/>
        <v>56.97443719287056</v>
      </c>
      <c r="AH8" s="15"/>
      <c r="AI8" s="15"/>
      <c r="AJ8" s="15"/>
      <c r="AK8" s="15"/>
      <c r="AL8" s="37"/>
    </row>
    <row r="9" spans="1:38" x14ac:dyDescent="0.25">
      <c r="A9" s="1" t="s">
        <v>12</v>
      </c>
      <c r="B9">
        <v>3.2</v>
      </c>
      <c r="C9">
        <v>3.5</v>
      </c>
      <c r="D9">
        <v>3.9</v>
      </c>
      <c r="E9">
        <v>3.7</v>
      </c>
      <c r="G9">
        <v>3.5</v>
      </c>
      <c r="H9">
        <v>3.6</v>
      </c>
      <c r="I9" s="33">
        <v>3.5823950870010242</v>
      </c>
      <c r="J9">
        <v>3.4</v>
      </c>
      <c r="K9">
        <v>4.0999999999999996</v>
      </c>
      <c r="M9" s="33">
        <v>7.560483870967742</v>
      </c>
      <c r="N9">
        <v>5.5</v>
      </c>
      <c r="O9" s="11">
        <v>8.4</v>
      </c>
      <c r="P9">
        <v>4.3</v>
      </c>
      <c r="Q9">
        <v>5</v>
      </c>
      <c r="R9">
        <v>6</v>
      </c>
      <c r="S9">
        <v>5.7</v>
      </c>
      <c r="U9">
        <v>5.6</v>
      </c>
      <c r="V9">
        <v>5.2</v>
      </c>
      <c r="W9">
        <v>5.5</v>
      </c>
      <c r="X9" s="36">
        <v>3</v>
      </c>
      <c r="Y9">
        <v>6</v>
      </c>
      <c r="Z9">
        <v>3.5</v>
      </c>
      <c r="AA9" s="15">
        <v>5.9</v>
      </c>
      <c r="AB9" s="15"/>
      <c r="AC9" s="42" t="s">
        <v>12</v>
      </c>
      <c r="AD9">
        <v>3</v>
      </c>
      <c r="AE9" s="15">
        <v>54.9</v>
      </c>
      <c r="AF9" s="15">
        <f t="shared" si="0"/>
        <v>5.4644808743169397E-2</v>
      </c>
      <c r="AG9" s="15">
        <f t="shared" si="1"/>
        <v>1.7177143302919331</v>
      </c>
      <c r="AH9" s="15" t="s">
        <v>145</v>
      </c>
      <c r="AI9" s="15">
        <v>1.29</v>
      </c>
      <c r="AJ9" s="15">
        <v>1</v>
      </c>
      <c r="AK9" s="15">
        <f t="shared" si="2"/>
        <v>1.7177143302919331</v>
      </c>
      <c r="AL9" s="37">
        <f t="shared" si="3"/>
        <v>8.0239152192401048E-2</v>
      </c>
    </row>
    <row r="10" spans="1:38" x14ac:dyDescent="0.25">
      <c r="I10" s="35"/>
      <c r="M10" s="35"/>
      <c r="AC10" s="7"/>
      <c r="AE10" s="15"/>
      <c r="AF10" s="15">
        <f>SUM(AF6:AF9)</f>
        <v>3.1812512581112524</v>
      </c>
      <c r="AG10" s="15">
        <f>SUM(AG6:AG9)</f>
        <v>100</v>
      </c>
      <c r="AH10" s="15"/>
      <c r="AI10" s="15"/>
      <c r="AJ10" s="15"/>
      <c r="AK10" s="15">
        <f>SUM(AK6:AK9)</f>
        <v>64.222301084629621</v>
      </c>
      <c r="AL10" s="37">
        <f>AK10/3</f>
        <v>21.407433694876541</v>
      </c>
    </row>
    <row r="11" spans="1:38" x14ac:dyDescent="0.25">
      <c r="AC11" s="7"/>
      <c r="AD11" s="1" t="s">
        <v>160</v>
      </c>
      <c r="AE11" s="15" t="s">
        <v>139</v>
      </c>
      <c r="AF11" s="15" t="s">
        <v>152</v>
      </c>
      <c r="AG11" s="15" t="s">
        <v>161</v>
      </c>
      <c r="AH11" s="15" t="s">
        <v>148</v>
      </c>
      <c r="AI11" s="15" t="s">
        <v>163</v>
      </c>
      <c r="AJ11" s="15" t="s">
        <v>142</v>
      </c>
      <c r="AK11" s="15" t="s">
        <v>154</v>
      </c>
      <c r="AL11" s="10" t="s">
        <v>157</v>
      </c>
    </row>
    <row r="12" spans="1:38" x14ac:dyDescent="0.25">
      <c r="A12" s="1" t="s">
        <v>47</v>
      </c>
      <c r="AC12" s="42" t="s">
        <v>6</v>
      </c>
      <c r="AD12">
        <v>30.4</v>
      </c>
      <c r="AE12" s="15">
        <v>55.8</v>
      </c>
      <c r="AF12" s="15">
        <f>AD12/AE12</f>
        <v>0.54480286738351258</v>
      </c>
      <c r="AG12" s="15">
        <f>AF12*(100/AF$16)</f>
        <v>17.163375362622833</v>
      </c>
      <c r="AH12" s="15" t="s">
        <v>149</v>
      </c>
      <c r="AI12" s="15">
        <v>1.29</v>
      </c>
      <c r="AJ12" s="15">
        <v>1</v>
      </c>
      <c r="AK12" s="15">
        <f>AG12*AJ12</f>
        <v>17.163375362622833</v>
      </c>
      <c r="AL12" s="37">
        <f>AG12/AL$16</f>
        <v>0.7970288299588274</v>
      </c>
    </row>
    <row r="13" spans="1:38" x14ac:dyDescent="0.25">
      <c r="AC13" s="42" t="s">
        <v>40</v>
      </c>
      <c r="AD13">
        <v>32.4</v>
      </c>
      <c r="AE13" s="15">
        <v>47.9</v>
      </c>
      <c r="AF13" s="15">
        <f t="shared" ref="AF13:AF15" si="4">AD13/AE13</f>
        <v>0.67640918580375786</v>
      </c>
      <c r="AG13" s="15">
        <f t="shared" ref="AG13:AG15" si="5">AF13*(100/AF$16)</f>
        <v>21.30947806943816</v>
      </c>
      <c r="AH13" s="15" t="s">
        <v>162</v>
      </c>
      <c r="AI13" s="15">
        <v>1.67</v>
      </c>
      <c r="AJ13" s="15">
        <v>2</v>
      </c>
      <c r="AK13" s="15">
        <f t="shared" ref="AK13" si="6">AG13*AJ13</f>
        <v>42.618956138876321</v>
      </c>
      <c r="AL13" s="37">
        <f t="shared" ref="AL13:AL15" si="7">AG13/AL$16</f>
        <v>0.9895645823667476</v>
      </c>
    </row>
    <row r="14" spans="1:38" x14ac:dyDescent="0.25">
      <c r="A14" s="4" t="s">
        <v>1</v>
      </c>
      <c r="B14" s="2">
        <v>42527</v>
      </c>
      <c r="D14" s="2"/>
      <c r="I14" s="2">
        <v>42836</v>
      </c>
      <c r="J14" s="2"/>
      <c r="AC14" s="42" t="s">
        <v>9</v>
      </c>
      <c r="AD14">
        <v>28.8</v>
      </c>
      <c r="AE14" s="15">
        <v>16</v>
      </c>
      <c r="AF14" s="15">
        <f t="shared" si="4"/>
        <v>1.8</v>
      </c>
      <c r="AG14" s="15">
        <f t="shared" si="5"/>
        <v>56.70688886256044</v>
      </c>
      <c r="AH14" s="15"/>
      <c r="AI14" s="15"/>
      <c r="AJ14" s="15"/>
      <c r="AK14" s="15"/>
      <c r="AL14" s="37"/>
    </row>
    <row r="15" spans="1:38" x14ac:dyDescent="0.25">
      <c r="A15" s="1" t="s">
        <v>2</v>
      </c>
      <c r="B15" t="s">
        <v>48</v>
      </c>
      <c r="D15" t="s">
        <v>56</v>
      </c>
      <c r="E15" t="s">
        <v>56</v>
      </c>
      <c r="F15" t="s">
        <v>56</v>
      </c>
      <c r="I15" t="s">
        <v>122</v>
      </c>
      <c r="J15" s="15" t="s">
        <v>122</v>
      </c>
      <c r="K15" t="s">
        <v>124</v>
      </c>
      <c r="AC15" s="42" t="s">
        <v>12</v>
      </c>
      <c r="AD15">
        <v>8.4</v>
      </c>
      <c r="AE15" s="15">
        <v>54.9</v>
      </c>
      <c r="AF15" s="15">
        <f t="shared" si="4"/>
        <v>0.15300546448087432</v>
      </c>
      <c r="AG15" s="15">
        <f t="shared" si="5"/>
        <v>4.8202577053785438</v>
      </c>
      <c r="AH15" s="15" t="s">
        <v>145</v>
      </c>
      <c r="AI15" s="15">
        <v>1.29</v>
      </c>
      <c r="AJ15" s="15">
        <v>1</v>
      </c>
      <c r="AK15" s="15">
        <f t="shared" ref="AK15" si="8">AG15*AJ15</f>
        <v>4.8202577053785438</v>
      </c>
      <c r="AL15" s="37">
        <f t="shared" si="7"/>
        <v>0.22384200530767759</v>
      </c>
    </row>
    <row r="16" spans="1:38" x14ac:dyDescent="0.25">
      <c r="A16" s="1" t="s">
        <v>3</v>
      </c>
      <c r="B16" t="s">
        <v>49</v>
      </c>
      <c r="E16" s="34" t="s">
        <v>158</v>
      </c>
      <c r="F16" s="8" t="s">
        <v>57</v>
      </c>
      <c r="I16" t="s">
        <v>123</v>
      </c>
      <c r="J16" s="15" t="s">
        <v>57</v>
      </c>
      <c r="K16" t="s">
        <v>128</v>
      </c>
      <c r="AE16" s="15"/>
      <c r="AF16" s="15">
        <f>SUM(AF12:AF15)</f>
        <v>3.1742175176681453</v>
      </c>
      <c r="AG16" s="15">
        <f>SUM(AG12:AG15)</f>
        <v>99.999999999999972</v>
      </c>
      <c r="AH16" s="15"/>
      <c r="AI16" s="15"/>
      <c r="AJ16" s="15"/>
      <c r="AK16" s="15">
        <f>SUM(AK12:AK15)</f>
        <v>64.602589206877695</v>
      </c>
      <c r="AL16" s="37">
        <f>AK16/3</f>
        <v>21.534196402292565</v>
      </c>
    </row>
    <row r="17" spans="1:29" x14ac:dyDescent="0.25">
      <c r="A17" s="1" t="s">
        <v>9</v>
      </c>
      <c r="B17">
        <v>40.5</v>
      </c>
      <c r="D17">
        <v>39.700000000000003</v>
      </c>
      <c r="E17" s="33">
        <v>39.249492900608523</v>
      </c>
      <c r="F17">
        <v>37.1</v>
      </c>
      <c r="I17">
        <v>37.200000000000003</v>
      </c>
      <c r="J17" s="15">
        <v>36.6</v>
      </c>
      <c r="K17">
        <v>39.200000000000003</v>
      </c>
    </row>
    <row r="18" spans="1:29" x14ac:dyDescent="0.25">
      <c r="A18" s="1" t="s">
        <v>40</v>
      </c>
      <c r="B18">
        <v>23.2</v>
      </c>
      <c r="D18">
        <v>24.7</v>
      </c>
      <c r="E18" s="33">
        <v>24.847870182555777</v>
      </c>
      <c r="F18">
        <v>27.3</v>
      </c>
      <c r="I18">
        <v>26</v>
      </c>
      <c r="J18" s="15">
        <v>39.6</v>
      </c>
      <c r="K18">
        <v>24.3</v>
      </c>
    </row>
    <row r="19" spans="1:29" x14ac:dyDescent="0.25">
      <c r="A19" s="1" t="s">
        <v>10</v>
      </c>
      <c r="B19">
        <v>20.6</v>
      </c>
      <c r="D19">
        <v>20.7</v>
      </c>
      <c r="E19" s="33">
        <v>21.095334685598374</v>
      </c>
      <c r="F19">
        <v>23.6</v>
      </c>
      <c r="I19">
        <v>22.1</v>
      </c>
      <c r="J19" s="15">
        <v>13.9</v>
      </c>
      <c r="K19">
        <v>21.2</v>
      </c>
      <c r="M19" s="1" t="s">
        <v>165</v>
      </c>
    </row>
    <row r="20" spans="1:29" x14ac:dyDescent="0.25">
      <c r="A20" s="1" t="s">
        <v>50</v>
      </c>
      <c r="B20">
        <v>14.5</v>
      </c>
      <c r="D20">
        <v>14.4</v>
      </c>
      <c r="E20" s="33">
        <v>14.401622718052737</v>
      </c>
      <c r="F20">
        <v>11.7</v>
      </c>
      <c r="I20">
        <v>14.5</v>
      </c>
      <c r="J20" s="15">
        <v>9.1999999999999993</v>
      </c>
      <c r="K20">
        <v>14.5</v>
      </c>
      <c r="M20" s="12" t="s">
        <v>169</v>
      </c>
      <c r="AC20" s="12"/>
    </row>
    <row r="21" spans="1:29" x14ac:dyDescent="0.25">
      <c r="A21" s="1" t="s">
        <v>51</v>
      </c>
      <c r="B21">
        <v>1</v>
      </c>
      <c r="D21">
        <v>0.4</v>
      </c>
      <c r="E21" s="33">
        <v>0.40567951318458412</v>
      </c>
      <c r="F21">
        <v>0.4</v>
      </c>
      <c r="I21">
        <v>0.3</v>
      </c>
      <c r="J21" s="15">
        <v>0.4</v>
      </c>
      <c r="K21">
        <v>0.8</v>
      </c>
    </row>
    <row r="22" spans="1:29" x14ac:dyDescent="0.25">
      <c r="A22" s="1" t="s">
        <v>6</v>
      </c>
      <c r="B22">
        <v>0.3</v>
      </c>
      <c r="E22" s="35"/>
      <c r="M22" s="1" t="s">
        <v>166</v>
      </c>
    </row>
    <row r="23" spans="1:29" x14ac:dyDescent="0.25">
      <c r="E23" s="35"/>
      <c r="M23" t="s">
        <v>167</v>
      </c>
    </row>
    <row r="25" spans="1:29" x14ac:dyDescent="0.25">
      <c r="A25" s="1" t="s">
        <v>53</v>
      </c>
      <c r="M25" s="1" t="s">
        <v>168</v>
      </c>
    </row>
    <row r="26" spans="1:29" x14ac:dyDescent="0.25">
      <c r="B26" t="s">
        <v>77</v>
      </c>
      <c r="M26" t="s">
        <v>170</v>
      </c>
    </row>
    <row r="27" spans="1:29" x14ac:dyDescent="0.25">
      <c r="B27" t="s">
        <v>84</v>
      </c>
    </row>
    <row r="28" spans="1:29" x14ac:dyDescent="0.25">
      <c r="B28" t="s">
        <v>106</v>
      </c>
    </row>
    <row r="29" spans="1:29" x14ac:dyDescent="0.25">
      <c r="B29" t="s">
        <v>121</v>
      </c>
    </row>
    <row r="30" spans="1:29" x14ac:dyDescent="0.25">
      <c r="B30" t="s">
        <v>134</v>
      </c>
    </row>
  </sheetData>
  <pageMargins left="0.31496062992125984" right="0.31496062992125984" top="0.74803149606299213" bottom="0.74803149606299213" header="0.31496062992125984" footer="0.31496062992125984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/>
  </sheetViews>
  <sheetFormatPr defaultRowHeight="15" x14ac:dyDescent="0.25"/>
  <cols>
    <col min="2" max="2" width="11.5703125" bestFit="1" customWidth="1"/>
  </cols>
  <sheetData>
    <row r="1" spans="1:8" x14ac:dyDescent="0.25">
      <c r="A1" t="s">
        <v>231</v>
      </c>
    </row>
    <row r="2" spans="1:8" x14ac:dyDescent="0.25">
      <c r="A2" s="87" t="s">
        <v>232</v>
      </c>
      <c r="B2" s="87"/>
      <c r="C2" s="87"/>
      <c r="D2" s="87"/>
      <c r="E2" s="87"/>
      <c r="F2" s="87"/>
      <c r="G2" s="87"/>
      <c r="H2" s="87"/>
    </row>
    <row r="3" spans="1:8" x14ac:dyDescent="0.25">
      <c r="A3" s="87"/>
      <c r="B3" s="87"/>
      <c r="C3" s="87"/>
      <c r="D3" s="87"/>
      <c r="E3" s="87"/>
      <c r="F3" s="87"/>
      <c r="G3" s="87"/>
      <c r="H3" s="87"/>
    </row>
    <row r="5" spans="1:8" ht="15" customHeight="1" x14ac:dyDescent="0.25">
      <c r="A5" s="42" t="s">
        <v>177</v>
      </c>
      <c r="B5" s="100" t="s">
        <v>367</v>
      </c>
      <c r="C5" s="100"/>
      <c r="D5" s="100"/>
      <c r="E5" s="100"/>
      <c r="F5" s="100"/>
      <c r="G5" s="100"/>
      <c r="H5" s="100"/>
    </row>
    <row r="6" spans="1:8" x14ac:dyDescent="0.25">
      <c r="B6" s="100"/>
      <c r="C6" s="100"/>
      <c r="D6" s="100"/>
      <c r="E6" s="100"/>
      <c r="F6" s="100"/>
      <c r="G6" s="100"/>
      <c r="H6" s="100"/>
    </row>
    <row r="7" spans="1:8" x14ac:dyDescent="0.25">
      <c r="B7" s="86"/>
      <c r="C7" s="86"/>
      <c r="D7" s="86"/>
      <c r="E7" s="86"/>
      <c r="F7" s="86"/>
      <c r="G7" s="86"/>
      <c r="H7" s="86"/>
    </row>
    <row r="8" spans="1:8" x14ac:dyDescent="0.25">
      <c r="A8" s="4" t="s">
        <v>1</v>
      </c>
      <c r="B8" s="2">
        <v>42836</v>
      </c>
    </row>
    <row r="9" spans="1:8" x14ac:dyDescent="0.25">
      <c r="A9" s="1" t="s">
        <v>2</v>
      </c>
      <c r="B9" t="s">
        <v>125</v>
      </c>
    </row>
    <row r="10" spans="1:8" x14ac:dyDescent="0.25">
      <c r="A10" s="1" t="s">
        <v>3</v>
      </c>
      <c r="B10" t="s">
        <v>126</v>
      </c>
      <c r="C10" s="17" t="s">
        <v>139</v>
      </c>
      <c r="D10" s="15" t="s">
        <v>140</v>
      </c>
      <c r="E10" s="15" t="s">
        <v>141</v>
      </c>
      <c r="F10" s="15" t="s">
        <v>150</v>
      </c>
      <c r="G10" s="15" t="s">
        <v>148</v>
      </c>
      <c r="H10" s="15"/>
    </row>
    <row r="11" spans="1:8" x14ac:dyDescent="0.25">
      <c r="A11" s="1" t="s">
        <v>9</v>
      </c>
      <c r="B11">
        <v>36.6</v>
      </c>
      <c r="C11" s="15">
        <v>16</v>
      </c>
      <c r="D11" s="15">
        <f>B11/C11</f>
        <v>2.2875000000000001</v>
      </c>
      <c r="E11" s="15">
        <f>D11*(100/D$18)</f>
        <v>56.496256510122954</v>
      </c>
      <c r="F11" s="15"/>
      <c r="G11" s="15"/>
      <c r="H11" s="15"/>
    </row>
    <row r="12" spans="1:8" x14ac:dyDescent="0.25">
      <c r="A12" s="1" t="s">
        <v>6</v>
      </c>
      <c r="B12">
        <v>18.8</v>
      </c>
      <c r="C12" s="15">
        <v>55.8</v>
      </c>
      <c r="D12" s="15">
        <f t="shared" ref="D12:D17" si="0">B12/C12</f>
        <v>0.33691756272401435</v>
      </c>
      <c r="E12" s="15">
        <f t="shared" ref="E12:E17" si="1">D12*(100/D$18)</f>
        <v>8.3211283263044162</v>
      </c>
      <c r="F12" s="21">
        <f>100*E12/(E$18-E$11)</f>
        <v>19.127384585284421</v>
      </c>
      <c r="G12" s="15" t="s">
        <v>149</v>
      </c>
    </row>
    <row r="13" spans="1:8" x14ac:dyDescent="0.25">
      <c r="A13" s="1" t="s">
        <v>50</v>
      </c>
      <c r="B13">
        <v>18</v>
      </c>
      <c r="C13" s="15">
        <v>28.1</v>
      </c>
      <c r="D13" s="15">
        <f t="shared" si="0"/>
        <v>0.64056939501779353</v>
      </c>
      <c r="E13" s="15">
        <f t="shared" si="1"/>
        <v>15.820665728288322</v>
      </c>
      <c r="F13" s="21">
        <f t="shared" ref="F13:F17" si="2">100*E13/(E$18-E$11)</f>
        <v>36.366216925607006</v>
      </c>
      <c r="G13" s="15" t="s">
        <v>143</v>
      </c>
    </row>
    <row r="14" spans="1:8" x14ac:dyDescent="0.25">
      <c r="A14" s="1" t="s">
        <v>51</v>
      </c>
      <c r="B14">
        <v>11.3</v>
      </c>
      <c r="C14" s="15">
        <v>27</v>
      </c>
      <c r="D14" s="15">
        <f t="shared" si="0"/>
        <v>0.41851851851851857</v>
      </c>
      <c r="E14" s="15">
        <f t="shared" si="1"/>
        <v>10.336493803916445</v>
      </c>
      <c r="F14" s="21">
        <f t="shared" si="2"/>
        <v>23.760010000798349</v>
      </c>
      <c r="G14" s="15" t="s">
        <v>144</v>
      </c>
    </row>
    <row r="15" spans="1:8" x14ac:dyDescent="0.25">
      <c r="A15" s="1" t="s">
        <v>12</v>
      </c>
      <c r="B15">
        <v>8.1999999999999993</v>
      </c>
      <c r="C15" s="15">
        <v>45.9</v>
      </c>
      <c r="D15" s="15">
        <f t="shared" si="0"/>
        <v>0.17864923747276687</v>
      </c>
      <c r="E15" s="15">
        <f t="shared" si="1"/>
        <v>4.4122461838685494</v>
      </c>
      <c r="F15" s="21">
        <f t="shared" si="2"/>
        <v>10.142221863953482</v>
      </c>
      <c r="G15" s="15" t="s">
        <v>145</v>
      </c>
    </row>
    <row r="16" spans="1:8" x14ac:dyDescent="0.25">
      <c r="A16" s="1" t="s">
        <v>10</v>
      </c>
      <c r="B16">
        <v>6.5</v>
      </c>
      <c r="C16" s="15">
        <v>40.1</v>
      </c>
      <c r="D16" s="15">
        <f t="shared" si="0"/>
        <v>0.16209476309226933</v>
      </c>
      <c r="E16" s="15">
        <f t="shared" si="1"/>
        <v>4.003386804200419</v>
      </c>
      <c r="F16" s="21">
        <f t="shared" si="2"/>
        <v>9.2023961228347471</v>
      </c>
      <c r="G16" s="15" t="s">
        <v>146</v>
      </c>
    </row>
    <row r="17" spans="1:7" x14ac:dyDescent="0.25">
      <c r="A17" s="1" t="s">
        <v>11</v>
      </c>
      <c r="B17">
        <v>0.6</v>
      </c>
      <c r="C17" s="15">
        <v>24.3</v>
      </c>
      <c r="D17" s="15">
        <f t="shared" si="0"/>
        <v>2.4691358024691357E-2</v>
      </c>
      <c r="E17" s="15">
        <f t="shared" si="1"/>
        <v>0.60982264329890512</v>
      </c>
      <c r="F17" s="21">
        <f t="shared" si="2"/>
        <v>1.4017705015220259</v>
      </c>
      <c r="G17" s="15" t="s">
        <v>147</v>
      </c>
    </row>
    <row r="18" spans="1:7" x14ac:dyDescent="0.25">
      <c r="D18" s="15">
        <f>SUM(D11:D17)</f>
        <v>4.048940834850054</v>
      </c>
      <c r="E18" s="15">
        <f>SUM(E11:E17)</f>
        <v>100</v>
      </c>
      <c r="F18" s="15">
        <f>SUM(F11:F17)</f>
        <v>100.00000000000001</v>
      </c>
      <c r="G18" s="15"/>
    </row>
  </sheetData>
  <mergeCells count="2">
    <mergeCell ref="A2:H3"/>
    <mergeCell ref="B5:H6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90" zoomScaleNormal="90" workbookViewId="0"/>
  </sheetViews>
  <sheetFormatPr defaultRowHeight="15" x14ac:dyDescent="0.25"/>
  <cols>
    <col min="1" max="1" width="5.28515625" customWidth="1"/>
    <col min="2" max="2" width="4" customWidth="1"/>
    <col min="3" max="3" width="9.7109375" customWidth="1"/>
    <col min="4" max="4" width="9.5703125" customWidth="1"/>
    <col min="5" max="5" width="11.140625" customWidth="1"/>
    <col min="6" max="6" width="17.7109375" customWidth="1"/>
    <col min="7" max="7" width="11" customWidth="1"/>
    <col min="8" max="8" width="18.5703125" customWidth="1"/>
  </cols>
  <sheetData>
    <row r="1" spans="1:8" x14ac:dyDescent="0.25">
      <c r="A1" s="1" t="s">
        <v>319</v>
      </c>
    </row>
    <row r="2" spans="1:8" ht="15" customHeight="1" x14ac:dyDescent="0.25">
      <c r="A2" s="87" t="s">
        <v>368</v>
      </c>
      <c r="B2" s="87"/>
      <c r="C2" s="87"/>
      <c r="D2" s="87"/>
      <c r="E2" s="87"/>
      <c r="F2" s="87"/>
      <c r="G2" s="87"/>
      <c r="H2" s="87"/>
    </row>
    <row r="3" spans="1:8" x14ac:dyDescent="0.25">
      <c r="A3" s="87"/>
      <c r="B3" s="87"/>
      <c r="C3" s="87"/>
      <c r="D3" s="87"/>
      <c r="E3" s="87"/>
      <c r="F3" s="87"/>
      <c r="G3" s="87"/>
      <c r="H3" s="87"/>
    </row>
    <row r="4" spans="1:8" x14ac:dyDescent="0.25">
      <c r="A4" s="87"/>
      <c r="B4" s="87"/>
      <c r="C4" s="87"/>
      <c r="D4" s="87"/>
      <c r="E4" s="87"/>
      <c r="F4" s="87"/>
      <c r="G4" s="87"/>
      <c r="H4" s="87"/>
    </row>
    <row r="5" spans="1:8" x14ac:dyDescent="0.25">
      <c r="A5" s="87"/>
      <c r="B5" s="87"/>
      <c r="C5" s="87"/>
      <c r="D5" s="87"/>
      <c r="E5" s="87"/>
      <c r="F5" s="87"/>
      <c r="G5" s="87"/>
      <c r="H5" s="87"/>
    </row>
    <row r="6" spans="1:8" x14ac:dyDescent="0.25">
      <c r="A6" s="87"/>
      <c r="B6" s="87"/>
      <c r="C6" s="87"/>
      <c r="D6" s="87"/>
      <c r="E6" s="87"/>
      <c r="F6" s="87"/>
      <c r="G6" s="87"/>
      <c r="H6" s="87"/>
    </row>
    <row r="7" spans="1:8" x14ac:dyDescent="0.25">
      <c r="A7" s="87"/>
      <c r="B7" s="87"/>
      <c r="C7" s="87"/>
      <c r="D7" s="87"/>
      <c r="E7" s="87"/>
      <c r="F7" s="87"/>
      <c r="G7" s="87"/>
      <c r="H7" s="87"/>
    </row>
    <row r="8" spans="1:8" ht="15.75" thickBot="1" x14ac:dyDescent="0.3"/>
    <row r="9" spans="1:8" ht="60.75" thickBot="1" x14ac:dyDescent="0.3">
      <c r="A9" s="85" t="s">
        <v>242</v>
      </c>
      <c r="B9" s="84" t="s">
        <v>257</v>
      </c>
      <c r="C9" s="68" t="s">
        <v>258</v>
      </c>
      <c r="D9" s="68" t="s">
        <v>259</v>
      </c>
      <c r="E9" s="68" t="s">
        <v>260</v>
      </c>
      <c r="F9" s="69" t="s">
        <v>261</v>
      </c>
      <c r="G9" s="68" t="s">
        <v>369</v>
      </c>
      <c r="H9" s="69" t="s">
        <v>318</v>
      </c>
    </row>
    <row r="10" spans="1:8" x14ac:dyDescent="0.25">
      <c r="A10" s="95" t="s">
        <v>69</v>
      </c>
      <c r="B10" s="74">
        <v>1</v>
      </c>
      <c r="C10" s="91" t="s">
        <v>246</v>
      </c>
      <c r="D10" s="73">
        <v>103</v>
      </c>
      <c r="E10" s="73" t="s">
        <v>262</v>
      </c>
      <c r="F10" s="76" t="s">
        <v>263</v>
      </c>
      <c r="G10" s="77" t="s">
        <v>264</v>
      </c>
      <c r="H10" s="76"/>
    </row>
    <row r="11" spans="1:8" x14ac:dyDescent="0.25">
      <c r="A11" s="96"/>
      <c r="B11" s="78">
        <v>2</v>
      </c>
      <c r="C11" s="92"/>
      <c r="D11" s="75">
        <v>157</v>
      </c>
      <c r="E11" s="75" t="s">
        <v>265</v>
      </c>
      <c r="F11" s="79" t="s">
        <v>263</v>
      </c>
      <c r="G11" s="80" t="s">
        <v>264</v>
      </c>
      <c r="H11" s="79"/>
    </row>
    <row r="12" spans="1:8" ht="30" x14ac:dyDescent="0.25">
      <c r="A12" s="96"/>
      <c r="B12" s="78">
        <v>3</v>
      </c>
      <c r="C12" s="92"/>
      <c r="D12" s="75">
        <v>274</v>
      </c>
      <c r="E12" s="75" t="s">
        <v>266</v>
      </c>
      <c r="F12" s="79" t="s">
        <v>267</v>
      </c>
      <c r="G12" s="75" t="s">
        <v>268</v>
      </c>
      <c r="H12" s="79" t="s">
        <v>269</v>
      </c>
    </row>
    <row r="13" spans="1:8" ht="30" x14ac:dyDescent="0.25">
      <c r="A13" s="96"/>
      <c r="B13" s="78">
        <v>4</v>
      </c>
      <c r="C13" s="92"/>
      <c r="D13" s="75">
        <v>317</v>
      </c>
      <c r="E13" s="75" t="s">
        <v>270</v>
      </c>
      <c r="F13" s="79" t="s">
        <v>267</v>
      </c>
      <c r="G13" s="75" t="s">
        <v>268</v>
      </c>
      <c r="H13" s="79" t="s">
        <v>271</v>
      </c>
    </row>
    <row r="14" spans="1:8" x14ac:dyDescent="0.25">
      <c r="A14" s="96"/>
      <c r="B14" s="78">
        <v>5</v>
      </c>
      <c r="C14" s="75" t="s">
        <v>247</v>
      </c>
      <c r="D14" s="75">
        <v>294</v>
      </c>
      <c r="E14" s="75" t="s">
        <v>272</v>
      </c>
      <c r="F14" s="79" t="s">
        <v>273</v>
      </c>
      <c r="G14" s="75" t="s">
        <v>274</v>
      </c>
      <c r="H14" s="79" t="s">
        <v>275</v>
      </c>
    </row>
    <row r="15" spans="1:8" x14ac:dyDescent="0.25">
      <c r="A15" s="96"/>
      <c r="B15" s="78">
        <v>6</v>
      </c>
      <c r="C15" s="93" t="s">
        <v>248</v>
      </c>
      <c r="D15" s="75">
        <v>291</v>
      </c>
      <c r="E15" s="75" t="s">
        <v>276</v>
      </c>
      <c r="F15" s="79" t="s">
        <v>277</v>
      </c>
      <c r="G15" s="75" t="s">
        <v>278</v>
      </c>
      <c r="H15" s="79" t="s">
        <v>279</v>
      </c>
    </row>
    <row r="16" spans="1:8" x14ac:dyDescent="0.25">
      <c r="A16" s="96"/>
      <c r="B16" s="78">
        <v>7</v>
      </c>
      <c r="C16" s="93"/>
      <c r="D16" s="75">
        <v>428</v>
      </c>
      <c r="E16" s="75" t="s">
        <v>280</v>
      </c>
      <c r="F16" s="79" t="s">
        <v>267</v>
      </c>
      <c r="G16" s="75" t="s">
        <v>278</v>
      </c>
      <c r="H16" s="79"/>
    </row>
    <row r="17" spans="1:8" ht="30" x14ac:dyDescent="0.25">
      <c r="A17" s="96"/>
      <c r="B17" s="78">
        <v>8</v>
      </c>
      <c r="C17" s="93"/>
      <c r="D17" s="75">
        <v>512</v>
      </c>
      <c r="E17" s="75" t="s">
        <v>281</v>
      </c>
      <c r="F17" s="79" t="s">
        <v>370</v>
      </c>
      <c r="G17" s="75" t="s">
        <v>282</v>
      </c>
      <c r="H17" s="79" t="s">
        <v>283</v>
      </c>
    </row>
    <row r="18" spans="1:8" ht="30" x14ac:dyDescent="0.25">
      <c r="A18" s="96"/>
      <c r="B18" s="78">
        <v>9</v>
      </c>
      <c r="C18" s="93"/>
      <c r="D18" s="75">
        <v>587</v>
      </c>
      <c r="E18" s="75" t="s">
        <v>284</v>
      </c>
      <c r="F18" s="79" t="s">
        <v>285</v>
      </c>
      <c r="G18" s="75" t="s">
        <v>278</v>
      </c>
      <c r="H18" s="79" t="s">
        <v>286</v>
      </c>
    </row>
    <row r="19" spans="1:8" ht="30" x14ac:dyDescent="0.25">
      <c r="A19" s="96"/>
      <c r="B19" s="78">
        <v>10</v>
      </c>
      <c r="C19" s="93" t="s">
        <v>249</v>
      </c>
      <c r="D19" s="75">
        <v>306</v>
      </c>
      <c r="E19" s="75" t="s">
        <v>287</v>
      </c>
      <c r="F19" s="79" t="s">
        <v>273</v>
      </c>
      <c r="G19" s="75" t="s">
        <v>278</v>
      </c>
      <c r="H19" s="79" t="s">
        <v>288</v>
      </c>
    </row>
    <row r="20" spans="1:8" ht="30" x14ac:dyDescent="0.25">
      <c r="A20" s="96"/>
      <c r="B20" s="78">
        <v>11</v>
      </c>
      <c r="C20" s="93"/>
      <c r="D20" s="75">
        <v>351</v>
      </c>
      <c r="E20" s="75" t="s">
        <v>289</v>
      </c>
      <c r="F20" s="79" t="s">
        <v>273</v>
      </c>
      <c r="G20" s="75" t="s">
        <v>268</v>
      </c>
      <c r="H20" s="79" t="s">
        <v>290</v>
      </c>
    </row>
    <row r="21" spans="1:8" x14ac:dyDescent="0.25">
      <c r="A21" s="96"/>
      <c r="B21" s="78">
        <v>12</v>
      </c>
      <c r="C21" s="93"/>
      <c r="D21" s="75">
        <v>365</v>
      </c>
      <c r="E21" s="75" t="s">
        <v>291</v>
      </c>
      <c r="F21" s="79" t="s">
        <v>267</v>
      </c>
      <c r="G21" s="75" t="s">
        <v>268</v>
      </c>
      <c r="H21" s="79" t="s">
        <v>292</v>
      </c>
    </row>
    <row r="22" spans="1:8" ht="30" x14ac:dyDescent="0.25">
      <c r="A22" s="96"/>
      <c r="B22" s="78">
        <v>13</v>
      </c>
      <c r="C22" s="93" t="s">
        <v>250</v>
      </c>
      <c r="D22" s="75">
        <v>100</v>
      </c>
      <c r="E22" s="75" t="s">
        <v>293</v>
      </c>
      <c r="F22" s="79" t="s">
        <v>267</v>
      </c>
      <c r="G22" s="80" t="s">
        <v>294</v>
      </c>
      <c r="H22" s="79"/>
    </row>
    <row r="23" spans="1:8" ht="30" x14ac:dyDescent="0.25">
      <c r="A23" s="96"/>
      <c r="B23" s="78">
        <v>14</v>
      </c>
      <c r="C23" s="93"/>
      <c r="D23" s="75">
        <v>147</v>
      </c>
      <c r="E23" s="75" t="s">
        <v>295</v>
      </c>
      <c r="F23" s="79" t="s">
        <v>296</v>
      </c>
      <c r="G23" s="75" t="s">
        <v>268</v>
      </c>
      <c r="H23" s="79" t="s">
        <v>297</v>
      </c>
    </row>
    <row r="24" spans="1:8" x14ac:dyDescent="0.25">
      <c r="A24" s="96"/>
      <c r="B24" s="78">
        <v>15</v>
      </c>
      <c r="C24" s="93"/>
      <c r="D24" s="75">
        <v>199</v>
      </c>
      <c r="E24" s="75" t="s">
        <v>298</v>
      </c>
      <c r="F24" s="79" t="s">
        <v>299</v>
      </c>
      <c r="G24" s="75" t="s">
        <v>278</v>
      </c>
      <c r="H24" s="79"/>
    </row>
    <row r="25" spans="1:8" ht="30" x14ac:dyDescent="0.25">
      <c r="A25" s="96"/>
      <c r="B25" s="78">
        <v>16</v>
      </c>
      <c r="C25" s="93"/>
      <c r="D25" s="75">
        <v>238</v>
      </c>
      <c r="E25" s="75" t="s">
        <v>300</v>
      </c>
      <c r="F25" s="79" t="s">
        <v>301</v>
      </c>
      <c r="G25" s="75" t="s">
        <v>278</v>
      </c>
      <c r="H25" s="79" t="s">
        <v>302</v>
      </c>
    </row>
    <row r="26" spans="1:8" ht="30" x14ac:dyDescent="0.25">
      <c r="A26" s="96"/>
      <c r="B26" s="78">
        <v>17</v>
      </c>
      <c r="C26" s="93"/>
      <c r="D26" s="75">
        <v>282</v>
      </c>
      <c r="E26" s="75" t="s">
        <v>303</v>
      </c>
      <c r="F26" s="79" t="s">
        <v>304</v>
      </c>
      <c r="G26" s="75" t="s">
        <v>268</v>
      </c>
      <c r="H26" s="79" t="s">
        <v>305</v>
      </c>
    </row>
    <row r="27" spans="1:8" x14ac:dyDescent="0.25">
      <c r="A27" s="96"/>
      <c r="B27" s="78">
        <v>18</v>
      </c>
      <c r="C27" s="93"/>
      <c r="D27" s="75">
        <v>325</v>
      </c>
      <c r="E27" s="75" t="s">
        <v>306</v>
      </c>
      <c r="F27" s="79" t="s">
        <v>307</v>
      </c>
      <c r="G27" s="75" t="s">
        <v>268</v>
      </c>
      <c r="H27" s="79" t="s">
        <v>308</v>
      </c>
    </row>
    <row r="28" spans="1:8" ht="30" x14ac:dyDescent="0.25">
      <c r="A28" s="96"/>
      <c r="B28" s="78">
        <v>19</v>
      </c>
      <c r="C28" s="93"/>
      <c r="D28" s="75">
        <v>350</v>
      </c>
      <c r="E28" s="75" t="s">
        <v>309</v>
      </c>
      <c r="F28" s="79" t="s">
        <v>310</v>
      </c>
      <c r="G28" s="75" t="s">
        <v>278</v>
      </c>
      <c r="H28" s="79" t="s">
        <v>311</v>
      </c>
    </row>
    <row r="29" spans="1:8" x14ac:dyDescent="0.25">
      <c r="A29" s="96"/>
      <c r="B29" s="78">
        <v>20</v>
      </c>
      <c r="C29" s="93"/>
      <c r="D29" s="75">
        <v>375</v>
      </c>
      <c r="E29" s="75" t="s">
        <v>312</v>
      </c>
      <c r="F29" s="79" t="s">
        <v>313</v>
      </c>
      <c r="G29" s="75" t="s">
        <v>278</v>
      </c>
      <c r="H29" s="79"/>
    </row>
    <row r="30" spans="1:8" ht="30.75" thickBot="1" x14ac:dyDescent="0.3">
      <c r="A30" s="97"/>
      <c r="B30" s="82">
        <v>21</v>
      </c>
      <c r="C30" s="94"/>
      <c r="D30" s="81">
        <v>399</v>
      </c>
      <c r="E30" s="81" t="s">
        <v>314</v>
      </c>
      <c r="F30" s="83" t="s">
        <v>315</v>
      </c>
      <c r="G30" s="81" t="s">
        <v>316</v>
      </c>
      <c r="H30" s="83" t="s">
        <v>317</v>
      </c>
    </row>
    <row r="31" spans="1:8" ht="18.75" customHeight="1" x14ac:dyDescent="0.25">
      <c r="A31" s="95" t="s">
        <v>68</v>
      </c>
      <c r="B31" s="74">
        <v>1</v>
      </c>
      <c r="C31" s="91" t="s">
        <v>251</v>
      </c>
      <c r="D31" s="73">
        <v>93</v>
      </c>
      <c r="E31" s="73" t="s">
        <v>320</v>
      </c>
      <c r="F31" s="76" t="s">
        <v>301</v>
      </c>
      <c r="G31" s="73" t="s">
        <v>282</v>
      </c>
      <c r="H31" s="76" t="s">
        <v>321</v>
      </c>
    </row>
    <row r="32" spans="1:8" ht="30" x14ac:dyDescent="0.25">
      <c r="A32" s="96"/>
      <c r="B32" s="78">
        <v>2</v>
      </c>
      <c r="C32" s="92"/>
      <c r="D32" s="75">
        <v>250</v>
      </c>
      <c r="E32" s="75" t="s">
        <v>322</v>
      </c>
      <c r="F32" s="79" t="s">
        <v>323</v>
      </c>
      <c r="G32" s="75" t="s">
        <v>324</v>
      </c>
      <c r="H32" s="79" t="s">
        <v>325</v>
      </c>
    </row>
    <row r="33" spans="1:8" ht="30" x14ac:dyDescent="0.25">
      <c r="A33" s="96"/>
      <c r="B33" s="78">
        <v>3</v>
      </c>
      <c r="C33" s="92"/>
      <c r="D33" s="75">
        <v>300</v>
      </c>
      <c r="E33" s="75" t="s">
        <v>326</v>
      </c>
      <c r="F33" s="79" t="s">
        <v>301</v>
      </c>
      <c r="G33" s="75" t="s">
        <v>268</v>
      </c>
      <c r="H33" s="79" t="s">
        <v>327</v>
      </c>
    </row>
    <row r="34" spans="1:8" ht="30" x14ac:dyDescent="0.25">
      <c r="A34" s="96"/>
      <c r="B34" s="78">
        <v>4</v>
      </c>
      <c r="C34" s="92"/>
      <c r="D34" s="75">
        <v>350</v>
      </c>
      <c r="E34" s="75" t="s">
        <v>328</v>
      </c>
      <c r="F34" s="79" t="s">
        <v>301</v>
      </c>
      <c r="G34" s="75" t="s">
        <v>268</v>
      </c>
      <c r="H34" s="79" t="s">
        <v>329</v>
      </c>
    </row>
    <row r="35" spans="1:8" ht="30" x14ac:dyDescent="0.25">
      <c r="A35" s="96"/>
      <c r="B35" s="78">
        <v>5</v>
      </c>
      <c r="C35" s="92"/>
      <c r="D35" s="75">
        <v>390</v>
      </c>
      <c r="E35" s="75" t="s">
        <v>330</v>
      </c>
      <c r="F35" s="79" t="s">
        <v>304</v>
      </c>
      <c r="G35" s="75" t="s">
        <v>268</v>
      </c>
      <c r="H35" s="79" t="s">
        <v>331</v>
      </c>
    </row>
    <row r="36" spans="1:8" x14ac:dyDescent="0.25">
      <c r="A36" s="96"/>
      <c r="B36" s="78">
        <v>6</v>
      </c>
      <c r="C36" s="93" t="s">
        <v>252</v>
      </c>
      <c r="D36" s="75">
        <v>500</v>
      </c>
      <c r="E36" s="75" t="s">
        <v>332</v>
      </c>
      <c r="F36" s="79" t="s">
        <v>333</v>
      </c>
      <c r="G36" s="75" t="s">
        <v>268</v>
      </c>
      <c r="H36" s="79"/>
    </row>
    <row r="37" spans="1:8" ht="30" x14ac:dyDescent="0.25">
      <c r="A37" s="96"/>
      <c r="B37" s="78">
        <v>7</v>
      </c>
      <c r="C37" s="93"/>
      <c r="D37" s="75">
        <v>630</v>
      </c>
      <c r="E37" s="75" t="s">
        <v>334</v>
      </c>
      <c r="F37" s="79" t="s">
        <v>335</v>
      </c>
      <c r="G37" s="75" t="s">
        <v>336</v>
      </c>
      <c r="H37" s="79" t="s">
        <v>337</v>
      </c>
    </row>
    <row r="38" spans="1:8" ht="30" x14ac:dyDescent="0.25">
      <c r="A38" s="96"/>
      <c r="B38" s="78">
        <v>8</v>
      </c>
      <c r="C38" s="93"/>
      <c r="D38" s="75">
        <v>730</v>
      </c>
      <c r="E38" s="75" t="s">
        <v>338</v>
      </c>
      <c r="F38" s="79" t="s">
        <v>301</v>
      </c>
      <c r="G38" s="75" t="s">
        <v>268</v>
      </c>
      <c r="H38" s="79" t="s">
        <v>339</v>
      </c>
    </row>
    <row r="39" spans="1:8" ht="30" x14ac:dyDescent="0.25">
      <c r="A39" s="96"/>
      <c r="B39" s="78">
        <v>9</v>
      </c>
      <c r="C39" s="93"/>
      <c r="D39" s="75">
        <v>782</v>
      </c>
      <c r="E39" s="75" t="s">
        <v>340</v>
      </c>
      <c r="F39" s="79" t="s">
        <v>341</v>
      </c>
      <c r="G39" s="75" t="s">
        <v>268</v>
      </c>
      <c r="H39" s="79" t="s">
        <v>342</v>
      </c>
    </row>
    <row r="40" spans="1:8" ht="30" x14ac:dyDescent="0.25">
      <c r="A40" s="96"/>
      <c r="B40" s="78">
        <v>10</v>
      </c>
      <c r="C40" s="93"/>
      <c r="D40" s="75">
        <v>840</v>
      </c>
      <c r="E40" s="75" t="s">
        <v>343</v>
      </c>
      <c r="F40" s="79" t="s">
        <v>344</v>
      </c>
      <c r="G40" s="75" t="s">
        <v>278</v>
      </c>
      <c r="H40" s="79"/>
    </row>
    <row r="41" spans="1:8" x14ac:dyDescent="0.25">
      <c r="A41" s="96"/>
      <c r="B41" s="78">
        <v>11</v>
      </c>
      <c r="C41" s="93" t="s">
        <v>253</v>
      </c>
      <c r="D41" s="75">
        <v>166</v>
      </c>
      <c r="E41" s="75" t="s">
        <v>345</v>
      </c>
      <c r="F41" s="79" t="s">
        <v>301</v>
      </c>
      <c r="G41" s="75" t="s">
        <v>268</v>
      </c>
      <c r="H41" s="79" t="s">
        <v>346</v>
      </c>
    </row>
    <row r="42" spans="1:8" x14ac:dyDescent="0.25">
      <c r="A42" s="96"/>
      <c r="B42" s="78">
        <v>12</v>
      </c>
      <c r="C42" s="93"/>
      <c r="D42" s="75">
        <v>210</v>
      </c>
      <c r="E42" s="75" t="s">
        <v>347</v>
      </c>
      <c r="F42" s="79" t="s">
        <v>301</v>
      </c>
      <c r="G42" s="75" t="s">
        <v>282</v>
      </c>
      <c r="H42" s="79" t="s">
        <v>348</v>
      </c>
    </row>
    <row r="43" spans="1:8" x14ac:dyDescent="0.25">
      <c r="A43" s="96"/>
      <c r="B43" s="78">
        <v>13</v>
      </c>
      <c r="C43" s="93"/>
      <c r="D43" s="75">
        <v>265</v>
      </c>
      <c r="E43" s="75" t="s">
        <v>349</v>
      </c>
      <c r="F43" s="79" t="s">
        <v>301</v>
      </c>
      <c r="G43" s="75" t="s">
        <v>282</v>
      </c>
      <c r="H43" s="79" t="s">
        <v>350</v>
      </c>
    </row>
    <row r="44" spans="1:8" ht="30" x14ac:dyDescent="0.25">
      <c r="A44" s="96"/>
      <c r="B44" s="78">
        <v>14</v>
      </c>
      <c r="C44" s="93"/>
      <c r="D44" s="75">
        <v>320</v>
      </c>
      <c r="E44" s="75" t="s">
        <v>351</v>
      </c>
      <c r="F44" s="79" t="s">
        <v>352</v>
      </c>
      <c r="G44" s="75" t="s">
        <v>268</v>
      </c>
      <c r="H44" s="79" t="s">
        <v>353</v>
      </c>
    </row>
    <row r="45" spans="1:8" ht="30" x14ac:dyDescent="0.25">
      <c r="A45" s="96"/>
      <c r="B45" s="78">
        <v>15</v>
      </c>
      <c r="C45" s="93"/>
      <c r="D45" s="75">
        <v>446</v>
      </c>
      <c r="E45" s="75" t="s">
        <v>354</v>
      </c>
      <c r="F45" s="79" t="s">
        <v>355</v>
      </c>
      <c r="G45" s="75" t="s">
        <v>268</v>
      </c>
      <c r="H45" s="79" t="s">
        <v>356</v>
      </c>
    </row>
    <row r="46" spans="1:8" ht="30" x14ac:dyDescent="0.25">
      <c r="A46" s="96"/>
      <c r="B46" s="78">
        <v>16</v>
      </c>
      <c r="C46" s="93" t="s">
        <v>254</v>
      </c>
      <c r="D46" s="75">
        <v>15</v>
      </c>
      <c r="E46" s="75" t="s">
        <v>357</v>
      </c>
      <c r="F46" s="79" t="s">
        <v>358</v>
      </c>
      <c r="G46" s="75" t="s">
        <v>316</v>
      </c>
      <c r="H46" s="79"/>
    </row>
    <row r="47" spans="1:8" x14ac:dyDescent="0.25">
      <c r="A47" s="96"/>
      <c r="B47" s="78">
        <v>17</v>
      </c>
      <c r="C47" s="93"/>
      <c r="D47" s="75">
        <v>45</v>
      </c>
      <c r="E47" s="75" t="s">
        <v>359</v>
      </c>
      <c r="F47" s="79" t="s">
        <v>360</v>
      </c>
      <c r="G47" s="75" t="s">
        <v>324</v>
      </c>
      <c r="H47" s="79" t="s">
        <v>361</v>
      </c>
    </row>
    <row r="48" spans="1:8" ht="30" x14ac:dyDescent="0.25">
      <c r="A48" s="96"/>
      <c r="B48" s="78">
        <v>18</v>
      </c>
      <c r="C48" s="93"/>
      <c r="D48" s="75">
        <v>265</v>
      </c>
      <c r="E48" s="75" t="s">
        <v>362</v>
      </c>
      <c r="F48" s="79" t="s">
        <v>363</v>
      </c>
      <c r="G48" s="75" t="s">
        <v>268</v>
      </c>
      <c r="H48" s="79" t="s">
        <v>364</v>
      </c>
    </row>
    <row r="49" spans="1:8" ht="30.75" thickBot="1" x14ac:dyDescent="0.3">
      <c r="A49" s="97"/>
      <c r="B49" s="82">
        <v>19</v>
      </c>
      <c r="C49" s="94"/>
      <c r="D49" s="81">
        <v>389</v>
      </c>
      <c r="E49" s="81" t="s">
        <v>365</v>
      </c>
      <c r="F49" s="83" t="s">
        <v>310</v>
      </c>
      <c r="G49" s="81" t="s">
        <v>278</v>
      </c>
      <c r="H49" s="83" t="s">
        <v>366</v>
      </c>
    </row>
  </sheetData>
  <mergeCells count="11">
    <mergeCell ref="A10:A30"/>
    <mergeCell ref="A2:H7"/>
    <mergeCell ref="C10:C13"/>
    <mergeCell ref="C15:C18"/>
    <mergeCell ref="C19:C21"/>
    <mergeCell ref="C22:C30"/>
    <mergeCell ref="C31:C35"/>
    <mergeCell ref="C36:C40"/>
    <mergeCell ref="C41:C45"/>
    <mergeCell ref="C46:C49"/>
    <mergeCell ref="A31:A49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69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zoomScale="90" zoomScaleNormal="90" workbookViewId="0"/>
  </sheetViews>
  <sheetFormatPr defaultRowHeight="15" x14ac:dyDescent="0.25"/>
  <cols>
    <col min="2" max="2" width="12.140625" bestFit="1" customWidth="1"/>
    <col min="3" max="3" width="11.28515625" bestFit="1" customWidth="1"/>
    <col min="4" max="4" width="8.7109375" bestFit="1" customWidth="1"/>
    <col min="5" max="6" width="10.140625" bestFit="1" customWidth="1"/>
    <col min="8" max="8" width="8.7109375" bestFit="1" customWidth="1"/>
    <col min="9" max="9" width="2.85546875" customWidth="1"/>
    <col min="10" max="10" width="12.140625" customWidth="1"/>
    <col min="21" max="21" width="4.7109375" customWidth="1"/>
    <col min="22" max="23" width="5.5703125" bestFit="1" customWidth="1"/>
    <col min="24" max="24" width="5.5703125" customWidth="1"/>
    <col min="25" max="25" width="5.28515625" customWidth="1"/>
    <col min="26" max="26" width="17.7109375" bestFit="1" customWidth="1"/>
  </cols>
  <sheetData>
    <row r="1" spans="1:26" x14ac:dyDescent="0.25">
      <c r="A1" t="s">
        <v>227</v>
      </c>
    </row>
    <row r="3" spans="1:26" x14ac:dyDescent="0.25">
      <c r="A3" t="s">
        <v>69</v>
      </c>
      <c r="J3" t="s">
        <v>68</v>
      </c>
    </row>
    <row r="4" spans="1:26" x14ac:dyDescent="0.25">
      <c r="A4" s="4" t="s">
        <v>1</v>
      </c>
      <c r="B4" s="2">
        <v>42836</v>
      </c>
      <c r="J4" s="2">
        <v>42836</v>
      </c>
      <c r="V4" t="s">
        <v>184</v>
      </c>
      <c r="Z4" t="s">
        <v>182</v>
      </c>
    </row>
    <row r="5" spans="1:26" x14ac:dyDescent="0.25">
      <c r="A5" s="1" t="s">
        <v>2</v>
      </c>
      <c r="B5" s="3" t="s">
        <v>27</v>
      </c>
      <c r="C5" s="3" t="s">
        <v>27</v>
      </c>
      <c r="D5" s="3" t="s">
        <v>27</v>
      </c>
      <c r="E5" s="3" t="s">
        <v>27</v>
      </c>
      <c r="F5" s="3" t="s">
        <v>27</v>
      </c>
      <c r="G5" s="3" t="s">
        <v>27</v>
      </c>
      <c r="H5" s="3" t="s">
        <v>27</v>
      </c>
      <c r="J5" t="s">
        <v>70</v>
      </c>
      <c r="K5" t="s">
        <v>76</v>
      </c>
      <c r="L5" t="s">
        <v>76</v>
      </c>
      <c r="M5" t="s">
        <v>90</v>
      </c>
      <c r="N5" t="s">
        <v>90</v>
      </c>
      <c r="O5" t="s">
        <v>90</v>
      </c>
      <c r="P5" t="s">
        <v>108</v>
      </c>
      <c r="Q5" t="s">
        <v>108</v>
      </c>
      <c r="R5" t="s">
        <v>108</v>
      </c>
      <c r="S5" t="s">
        <v>108</v>
      </c>
      <c r="T5" t="s">
        <v>119</v>
      </c>
      <c r="V5" s="40" t="s">
        <v>180</v>
      </c>
      <c r="W5" s="40" t="s">
        <v>181</v>
      </c>
      <c r="X5" s="40" t="s">
        <v>183</v>
      </c>
      <c r="Z5" t="s">
        <v>235</v>
      </c>
    </row>
    <row r="6" spans="1:26" x14ac:dyDescent="0.25">
      <c r="A6" s="1" t="s">
        <v>3</v>
      </c>
      <c r="B6" t="s">
        <v>28</v>
      </c>
      <c r="C6" t="s">
        <v>29</v>
      </c>
      <c r="D6" s="8" t="s">
        <v>234</v>
      </c>
      <c r="E6" s="10" t="s">
        <v>30</v>
      </c>
      <c r="F6" t="s">
        <v>30</v>
      </c>
      <c r="G6" t="s">
        <v>31</v>
      </c>
      <c r="H6" t="s">
        <v>32</v>
      </c>
      <c r="J6" t="s">
        <v>71</v>
      </c>
      <c r="K6" t="s">
        <v>78</v>
      </c>
      <c r="L6" t="s">
        <v>79</v>
      </c>
      <c r="M6" t="s">
        <v>91</v>
      </c>
      <c r="N6" t="s">
        <v>92</v>
      </c>
      <c r="O6" t="s">
        <v>98</v>
      </c>
      <c r="P6" t="s">
        <v>115</v>
      </c>
      <c r="Q6" t="s">
        <v>116</v>
      </c>
      <c r="R6" t="s">
        <v>117</v>
      </c>
      <c r="S6" t="s">
        <v>118</v>
      </c>
      <c r="T6" t="s">
        <v>120</v>
      </c>
      <c r="V6" s="40"/>
      <c r="W6" s="40"/>
      <c r="X6" s="40"/>
    </row>
    <row r="7" spans="1:26" x14ac:dyDescent="0.25">
      <c r="A7" s="6" t="s">
        <v>5</v>
      </c>
      <c r="B7">
        <v>63.3</v>
      </c>
      <c r="C7">
        <v>63.5</v>
      </c>
      <c r="D7">
        <v>62.7</v>
      </c>
      <c r="E7">
        <v>62.2</v>
      </c>
      <c r="F7" s="36">
        <v>61.7</v>
      </c>
      <c r="G7">
        <v>62.6</v>
      </c>
      <c r="H7">
        <v>62.7</v>
      </c>
      <c r="J7">
        <v>62.6</v>
      </c>
      <c r="K7" s="36">
        <v>61.5</v>
      </c>
      <c r="L7">
        <v>62.8</v>
      </c>
      <c r="M7">
        <v>63.3</v>
      </c>
      <c r="N7">
        <v>62.9</v>
      </c>
      <c r="O7">
        <v>62.7</v>
      </c>
      <c r="P7">
        <v>62.3</v>
      </c>
      <c r="Q7">
        <v>62.5</v>
      </c>
      <c r="R7">
        <v>63.1</v>
      </c>
      <c r="S7">
        <v>63</v>
      </c>
      <c r="T7">
        <v>64.2</v>
      </c>
      <c r="V7" s="40">
        <f>MIN(B7:T7)</f>
        <v>61.5</v>
      </c>
      <c r="W7" s="40">
        <f>MAX(B7:T7)</f>
        <v>64.2</v>
      </c>
      <c r="X7" s="40">
        <f>AVERAGE(B7:T7)</f>
        <v>62.755555555555553</v>
      </c>
      <c r="Y7" s="6" t="s">
        <v>5</v>
      </c>
      <c r="Z7">
        <v>63.31</v>
      </c>
    </row>
    <row r="8" spans="1:26" x14ac:dyDescent="0.25">
      <c r="A8" s="6" t="s">
        <v>4</v>
      </c>
      <c r="B8">
        <v>26.5</v>
      </c>
      <c r="C8">
        <v>26.1</v>
      </c>
      <c r="D8">
        <v>26.3</v>
      </c>
      <c r="E8">
        <v>26.1</v>
      </c>
      <c r="F8">
        <v>26.3</v>
      </c>
      <c r="G8">
        <v>26.5</v>
      </c>
      <c r="H8">
        <v>26.1</v>
      </c>
      <c r="J8">
        <v>26.2</v>
      </c>
      <c r="K8" s="11">
        <v>27.1</v>
      </c>
      <c r="L8">
        <v>26.4</v>
      </c>
      <c r="M8">
        <v>25.6</v>
      </c>
      <c r="N8">
        <v>25.8</v>
      </c>
      <c r="O8">
        <v>26</v>
      </c>
      <c r="P8">
        <v>26.6</v>
      </c>
      <c r="Q8">
        <v>26.3</v>
      </c>
      <c r="R8">
        <v>25.9</v>
      </c>
      <c r="S8">
        <v>26</v>
      </c>
      <c r="T8">
        <v>25</v>
      </c>
      <c r="V8" s="40">
        <f t="shared" ref="V8:V9" si="0">MIN(B8:T8)</f>
        <v>25</v>
      </c>
      <c r="W8" s="40">
        <f t="shared" ref="W8:W9" si="1">MAX(B8:T8)</f>
        <v>27.1</v>
      </c>
      <c r="X8" s="40">
        <f t="shared" ref="X8:X9" si="2">AVERAGE(B8:T8)</f>
        <v>26.155555555555555</v>
      </c>
      <c r="Y8" s="6" t="s">
        <v>4</v>
      </c>
      <c r="Z8">
        <v>25.56</v>
      </c>
    </row>
    <row r="9" spans="1:26" x14ac:dyDescent="0.25">
      <c r="A9" s="6" t="s">
        <v>6</v>
      </c>
      <c r="B9">
        <v>10.199999999999999</v>
      </c>
      <c r="C9">
        <v>10.4</v>
      </c>
      <c r="D9">
        <v>11</v>
      </c>
      <c r="E9" s="7">
        <v>11.7</v>
      </c>
      <c r="F9" s="11">
        <v>12</v>
      </c>
      <c r="G9">
        <v>10.9</v>
      </c>
      <c r="H9">
        <v>11.1</v>
      </c>
      <c r="J9">
        <v>11.2</v>
      </c>
      <c r="K9">
        <v>11.4</v>
      </c>
      <c r="L9">
        <v>10.8</v>
      </c>
      <c r="M9">
        <v>11.1</v>
      </c>
      <c r="N9">
        <v>11.3</v>
      </c>
      <c r="O9">
        <v>11.3</v>
      </c>
      <c r="P9">
        <v>11</v>
      </c>
      <c r="Q9">
        <v>11.3</v>
      </c>
      <c r="R9">
        <v>11</v>
      </c>
      <c r="S9">
        <v>11</v>
      </c>
      <c r="T9">
        <v>10.8</v>
      </c>
      <c r="V9" s="40">
        <f t="shared" si="0"/>
        <v>10.199999999999999</v>
      </c>
      <c r="W9" s="40">
        <f t="shared" si="1"/>
        <v>12</v>
      </c>
      <c r="X9" s="40">
        <f t="shared" si="2"/>
        <v>11.083333333333336</v>
      </c>
      <c r="Y9" s="6" t="s">
        <v>6</v>
      </c>
      <c r="Z9">
        <v>11.13</v>
      </c>
    </row>
    <row r="10" spans="1:26" x14ac:dyDescent="0.25">
      <c r="A10" s="6"/>
    </row>
    <row r="11" spans="1:26" x14ac:dyDescent="0.25">
      <c r="A11" s="6" t="s">
        <v>177</v>
      </c>
    </row>
    <row r="12" spans="1:26" ht="18" x14ac:dyDescent="0.35">
      <c r="A12" s="41" t="s">
        <v>185</v>
      </c>
    </row>
  </sheetData>
  <pageMargins left="0.31496062992125984" right="0.31496062992125984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2"/>
  <sheetViews>
    <sheetView zoomScale="90" zoomScaleNormal="90" workbookViewId="0"/>
  </sheetViews>
  <sheetFormatPr defaultRowHeight="15" x14ac:dyDescent="0.25"/>
  <cols>
    <col min="1" max="1" width="11.7109375" style="3" customWidth="1"/>
    <col min="2" max="2" width="11.5703125" style="3" bestFit="1" customWidth="1"/>
    <col min="3" max="6" width="7.5703125" bestFit="1" customWidth="1"/>
    <col min="7" max="7" width="2.85546875" customWidth="1"/>
    <col min="8" max="11" width="7.5703125" bestFit="1" customWidth="1"/>
    <col min="12" max="12" width="3.28515625" customWidth="1"/>
    <col min="13" max="14" width="7.5703125" bestFit="1" customWidth="1"/>
    <col min="15" max="15" width="3.7109375" customWidth="1"/>
    <col min="16" max="17" width="8.7109375" bestFit="1" customWidth="1"/>
    <col min="18" max="18" width="3.28515625" customWidth="1"/>
    <col min="19" max="19" width="7.5703125" bestFit="1" customWidth="1"/>
    <col min="20" max="20" width="3" customWidth="1"/>
    <col min="23" max="23" width="7.5703125" bestFit="1" customWidth="1"/>
    <col min="24" max="24" width="3.28515625" customWidth="1"/>
    <col min="25" max="27" width="7.5703125" bestFit="1" customWidth="1"/>
    <col min="28" max="28" width="3.140625" customWidth="1"/>
    <col min="29" max="31" width="7.5703125" bestFit="1" customWidth="1"/>
    <col min="32" max="32" width="2.5703125" customWidth="1"/>
    <col min="34" max="34" width="7.5703125" bestFit="1" customWidth="1"/>
    <col min="36" max="36" width="3.28515625" customWidth="1"/>
    <col min="37" max="40" width="6.42578125" bestFit="1" customWidth="1"/>
    <col min="41" max="41" width="3" customWidth="1"/>
    <col min="42" max="45" width="7.5703125" bestFit="1" customWidth="1"/>
    <col min="46" max="46" width="6.42578125" bestFit="1" customWidth="1"/>
    <col min="47" max="47" width="3.28515625" customWidth="1"/>
    <col min="48" max="48" width="7.85546875" customWidth="1"/>
    <col min="49" max="49" width="7.5703125" bestFit="1" customWidth="1"/>
    <col min="50" max="50" width="7.7109375" customWidth="1"/>
    <col min="51" max="51" width="8.7109375" customWidth="1"/>
    <col min="52" max="52" width="3.5703125" customWidth="1"/>
    <col min="53" max="55" width="6.42578125" bestFit="1" customWidth="1"/>
    <col min="56" max="56" width="3.42578125" customWidth="1"/>
    <col min="57" max="60" width="6.42578125" bestFit="1" customWidth="1"/>
    <col min="61" max="61" width="3.5703125" customWidth="1"/>
    <col min="62" max="63" width="7.5703125" bestFit="1" customWidth="1"/>
    <col min="64" max="65" width="6.42578125" bestFit="1" customWidth="1"/>
    <col min="66" max="66" width="4.28515625" customWidth="1"/>
    <col min="67" max="67" width="8.28515625" bestFit="1" customWidth="1"/>
  </cols>
  <sheetData>
    <row r="1" spans="1:67" x14ac:dyDescent="0.25">
      <c r="A1" s="3" t="s">
        <v>225</v>
      </c>
    </row>
    <row r="3" spans="1:67" x14ac:dyDescent="0.25">
      <c r="A3" t="s">
        <v>193</v>
      </c>
    </row>
    <row r="4" spans="1:67" s="1" customFormat="1" x14ac:dyDescent="0.25">
      <c r="A4" s="4" t="s">
        <v>1</v>
      </c>
      <c r="B4" s="5">
        <v>42843</v>
      </c>
      <c r="AG4" s="2">
        <v>42527</v>
      </c>
      <c r="AX4" s="45" t="s">
        <v>235</v>
      </c>
      <c r="AY4" s="46"/>
    </row>
    <row r="5" spans="1:67" x14ac:dyDescent="0.25">
      <c r="A5" s="1" t="s">
        <v>2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H5" s="3" t="s">
        <v>13</v>
      </c>
      <c r="I5" s="3" t="s">
        <v>13</v>
      </c>
      <c r="J5" s="3" t="s">
        <v>13</v>
      </c>
      <c r="K5" s="3" t="s">
        <v>13</v>
      </c>
      <c r="M5" s="3" t="s">
        <v>14</v>
      </c>
      <c r="N5" s="3" t="s">
        <v>14</v>
      </c>
      <c r="P5" s="3" t="s">
        <v>27</v>
      </c>
      <c r="Q5" s="3" t="s">
        <v>27</v>
      </c>
      <c r="S5" t="s">
        <v>33</v>
      </c>
      <c r="U5" t="s">
        <v>35</v>
      </c>
      <c r="V5" t="s">
        <v>35</v>
      </c>
      <c r="W5" t="s">
        <v>35</v>
      </c>
      <c r="Y5" t="s">
        <v>42</v>
      </c>
      <c r="Z5" t="s">
        <v>42</v>
      </c>
      <c r="AA5" t="s">
        <v>42</v>
      </c>
      <c r="AC5" t="s">
        <v>44</v>
      </c>
      <c r="AD5" t="s">
        <v>44</v>
      </c>
      <c r="AE5" t="s">
        <v>44</v>
      </c>
      <c r="AG5" t="s">
        <v>48</v>
      </c>
      <c r="AH5" t="s">
        <v>48</v>
      </c>
      <c r="AI5" t="s">
        <v>48</v>
      </c>
      <c r="AK5" t="s">
        <v>60</v>
      </c>
      <c r="AL5" t="s">
        <v>60</v>
      </c>
      <c r="AM5" t="s">
        <v>60</v>
      </c>
      <c r="AN5" t="s">
        <v>60</v>
      </c>
      <c r="AP5" t="s">
        <v>62</v>
      </c>
      <c r="AQ5" t="s">
        <v>62</v>
      </c>
      <c r="AR5" t="s">
        <v>62</v>
      </c>
      <c r="AS5" t="s">
        <v>62</v>
      </c>
      <c r="AV5" s="40" t="s">
        <v>178</v>
      </c>
      <c r="AX5" s="38" t="s">
        <v>195</v>
      </c>
      <c r="AY5" s="28"/>
    </row>
    <row r="6" spans="1:67" x14ac:dyDescent="0.25">
      <c r="A6" s="1" t="s">
        <v>3</v>
      </c>
      <c r="U6" s="34"/>
      <c r="AV6" s="40"/>
      <c r="AX6" s="38"/>
      <c r="AY6" s="28"/>
    </row>
    <row r="7" spans="1:67" x14ac:dyDescent="0.25">
      <c r="A7" s="4" t="s">
        <v>4</v>
      </c>
      <c r="B7" s="7">
        <v>34.799999999999997</v>
      </c>
      <c r="C7">
        <v>34.799999999999997</v>
      </c>
      <c r="D7">
        <v>35</v>
      </c>
      <c r="E7">
        <v>35</v>
      </c>
      <c r="F7">
        <v>34.9</v>
      </c>
      <c r="H7">
        <v>34.9</v>
      </c>
      <c r="I7">
        <v>35.200000000000003</v>
      </c>
      <c r="J7">
        <v>34.799999999999997</v>
      </c>
      <c r="K7">
        <v>34.9</v>
      </c>
      <c r="M7">
        <v>34.9</v>
      </c>
      <c r="N7">
        <v>34.9</v>
      </c>
      <c r="P7">
        <v>34.6</v>
      </c>
      <c r="Q7">
        <v>35.200000000000003</v>
      </c>
      <c r="S7">
        <v>35.200000000000003</v>
      </c>
      <c r="U7">
        <v>35.299999999999997</v>
      </c>
      <c r="V7">
        <v>36.200000000000003</v>
      </c>
      <c r="W7">
        <v>34.9</v>
      </c>
      <c r="Y7">
        <v>35.5</v>
      </c>
      <c r="Z7">
        <v>34.4</v>
      </c>
      <c r="AA7">
        <v>35</v>
      </c>
      <c r="AC7">
        <v>35.299999999999997</v>
      </c>
      <c r="AD7">
        <v>35.4</v>
      </c>
      <c r="AE7">
        <v>35.700000000000003</v>
      </c>
      <c r="AG7">
        <v>33.700000000000003</v>
      </c>
      <c r="AH7">
        <v>36</v>
      </c>
      <c r="AI7">
        <v>35.299999999999997</v>
      </c>
      <c r="AK7">
        <v>35.200000000000003</v>
      </c>
      <c r="AL7">
        <v>34.9</v>
      </c>
      <c r="AM7">
        <v>35.5</v>
      </c>
      <c r="AN7">
        <v>34.6</v>
      </c>
      <c r="AP7">
        <v>35.700000000000003</v>
      </c>
      <c r="AQ7">
        <v>36.1</v>
      </c>
      <c r="AR7">
        <v>34.700000000000003</v>
      </c>
      <c r="AS7">
        <v>35.799999999999997</v>
      </c>
      <c r="AV7" s="44">
        <f>AVERAGE(B7:AS7)</f>
        <v>35.126470588235293</v>
      </c>
      <c r="AW7" s="6" t="s">
        <v>4</v>
      </c>
      <c r="AX7" s="38">
        <v>34.94</v>
      </c>
      <c r="AY7" s="28"/>
    </row>
    <row r="8" spans="1:67" x14ac:dyDescent="0.25">
      <c r="A8" s="4" t="s">
        <v>5</v>
      </c>
      <c r="B8" s="7">
        <v>33.9</v>
      </c>
      <c r="C8">
        <v>33.799999999999997</v>
      </c>
      <c r="D8">
        <v>33.9</v>
      </c>
      <c r="E8">
        <v>33.700000000000003</v>
      </c>
      <c r="F8">
        <v>34.4</v>
      </c>
      <c r="H8">
        <v>34.1</v>
      </c>
      <c r="I8">
        <v>34.299999999999997</v>
      </c>
      <c r="J8">
        <v>34.700000000000003</v>
      </c>
      <c r="K8">
        <v>34.4</v>
      </c>
      <c r="M8">
        <v>34</v>
      </c>
      <c r="N8">
        <v>34.1</v>
      </c>
      <c r="P8">
        <v>34.5</v>
      </c>
      <c r="Q8">
        <v>34.299999999999997</v>
      </c>
      <c r="S8">
        <v>33.200000000000003</v>
      </c>
      <c r="U8">
        <v>33</v>
      </c>
      <c r="V8">
        <v>32.5</v>
      </c>
      <c r="W8">
        <v>33.700000000000003</v>
      </c>
      <c r="Y8">
        <v>34.200000000000003</v>
      </c>
      <c r="Z8">
        <v>33.9</v>
      </c>
      <c r="AA8">
        <v>34.5</v>
      </c>
      <c r="AC8">
        <v>34.299999999999997</v>
      </c>
      <c r="AD8">
        <v>34.1</v>
      </c>
      <c r="AE8">
        <v>33.299999999999997</v>
      </c>
      <c r="AG8">
        <v>35.200000000000003</v>
      </c>
      <c r="AH8">
        <v>33.700000000000003</v>
      </c>
      <c r="AI8">
        <v>34.1</v>
      </c>
      <c r="AK8">
        <v>33.799999999999997</v>
      </c>
      <c r="AL8">
        <v>34.4</v>
      </c>
      <c r="AM8">
        <v>33.6</v>
      </c>
      <c r="AN8">
        <v>34.5</v>
      </c>
      <c r="AP8">
        <v>33.9</v>
      </c>
      <c r="AQ8">
        <v>33.799999999999997</v>
      </c>
      <c r="AR8">
        <v>33.1</v>
      </c>
      <c r="AS8">
        <v>33.4</v>
      </c>
      <c r="AV8" s="44">
        <f t="shared" ref="AV8:AV9" si="0">AVERAGE(B8:AS8)</f>
        <v>33.949999999999996</v>
      </c>
      <c r="AW8" s="6" t="s">
        <v>5</v>
      </c>
      <c r="AX8" s="38">
        <v>34.630000000000003</v>
      </c>
      <c r="AY8" s="28"/>
    </row>
    <row r="9" spans="1:67" x14ac:dyDescent="0.25">
      <c r="A9" s="4" t="s">
        <v>6</v>
      </c>
      <c r="B9" s="7">
        <v>31.3</v>
      </c>
      <c r="C9">
        <v>31.4</v>
      </c>
      <c r="D9">
        <v>31</v>
      </c>
      <c r="E9">
        <v>31.3</v>
      </c>
      <c r="F9">
        <v>30.7</v>
      </c>
      <c r="H9">
        <v>31</v>
      </c>
      <c r="I9">
        <v>30.5</v>
      </c>
      <c r="J9">
        <v>30.5</v>
      </c>
      <c r="K9">
        <v>30.7</v>
      </c>
      <c r="M9">
        <v>31.1</v>
      </c>
      <c r="N9">
        <v>31.1</v>
      </c>
      <c r="P9">
        <v>30.9</v>
      </c>
      <c r="Q9">
        <v>30.5</v>
      </c>
      <c r="S9">
        <v>31.6</v>
      </c>
      <c r="U9">
        <v>31.7</v>
      </c>
      <c r="V9">
        <v>31.3</v>
      </c>
      <c r="W9">
        <v>31.3</v>
      </c>
      <c r="Y9">
        <v>30.3</v>
      </c>
      <c r="Z9">
        <v>31.7</v>
      </c>
      <c r="AA9">
        <v>30.5</v>
      </c>
      <c r="AC9">
        <v>30.4</v>
      </c>
      <c r="AD9">
        <v>30.4</v>
      </c>
      <c r="AE9">
        <v>31</v>
      </c>
      <c r="AG9">
        <v>31.1</v>
      </c>
      <c r="AH9">
        <v>30.3</v>
      </c>
      <c r="AI9">
        <v>30.7</v>
      </c>
      <c r="AK9">
        <v>31</v>
      </c>
      <c r="AL9">
        <v>30.8</v>
      </c>
      <c r="AM9">
        <v>30.9</v>
      </c>
      <c r="AN9">
        <v>30.9</v>
      </c>
      <c r="AP9">
        <v>30.4</v>
      </c>
      <c r="AQ9">
        <v>30</v>
      </c>
      <c r="AR9">
        <v>32.200000000000003</v>
      </c>
      <c r="AS9">
        <v>30.8</v>
      </c>
      <c r="AV9" s="44">
        <f t="shared" si="0"/>
        <v>30.920588235294115</v>
      </c>
      <c r="AW9" s="6" t="s">
        <v>6</v>
      </c>
      <c r="AX9" s="29">
        <v>30.43</v>
      </c>
      <c r="AY9" s="31"/>
    </row>
    <row r="12" spans="1:67" x14ac:dyDescent="0.25">
      <c r="A12" t="s">
        <v>194</v>
      </c>
    </row>
    <row r="13" spans="1:67" x14ac:dyDescent="0.25">
      <c r="A13" s="4" t="s">
        <v>1</v>
      </c>
      <c r="B13" s="5">
        <v>42836</v>
      </c>
    </row>
    <row r="14" spans="1:67" x14ac:dyDescent="0.25">
      <c r="A14" s="1" t="s">
        <v>2</v>
      </c>
      <c r="B14" s="3" t="s">
        <v>70</v>
      </c>
      <c r="C14" s="3" t="s">
        <v>70</v>
      </c>
      <c r="D14" t="s">
        <v>74</v>
      </c>
      <c r="E14" t="s">
        <v>74</v>
      </c>
      <c r="F14" t="s">
        <v>74</v>
      </c>
      <c r="H14" t="s">
        <v>74</v>
      </c>
      <c r="I14" t="s">
        <v>74</v>
      </c>
      <c r="J14" t="s">
        <v>76</v>
      </c>
      <c r="K14" t="s">
        <v>76</v>
      </c>
      <c r="M14" t="s">
        <v>76</v>
      </c>
      <c r="N14" t="s">
        <v>76</v>
      </c>
      <c r="P14" t="s">
        <v>76</v>
      </c>
      <c r="Q14" t="s">
        <v>76</v>
      </c>
      <c r="S14" t="s">
        <v>80</v>
      </c>
      <c r="U14" t="s">
        <v>80</v>
      </c>
      <c r="V14" t="s">
        <v>82</v>
      </c>
      <c r="W14" t="s">
        <v>82</v>
      </c>
      <c r="Y14" t="s">
        <v>82</v>
      </c>
      <c r="Z14" t="s">
        <v>82</v>
      </c>
      <c r="AC14" t="s">
        <v>85</v>
      </c>
      <c r="AD14" t="s">
        <v>85</v>
      </c>
      <c r="AE14" t="s">
        <v>90</v>
      </c>
      <c r="AG14" t="s">
        <v>101</v>
      </c>
      <c r="AH14" t="s">
        <v>101</v>
      </c>
      <c r="AI14" t="s">
        <v>101</v>
      </c>
      <c r="AK14" t="s">
        <v>101</v>
      </c>
      <c r="AM14" t="s">
        <v>107</v>
      </c>
      <c r="AN14" t="s">
        <v>107</v>
      </c>
      <c r="AP14" t="s">
        <v>107</v>
      </c>
      <c r="AQ14" t="s">
        <v>107</v>
      </c>
      <c r="AR14" t="s">
        <v>107</v>
      </c>
      <c r="AS14" t="s">
        <v>107</v>
      </c>
      <c r="AT14" t="s">
        <v>107</v>
      </c>
      <c r="AV14" t="s">
        <v>108</v>
      </c>
      <c r="AW14" t="s">
        <v>119</v>
      </c>
      <c r="AX14" t="s">
        <v>119</v>
      </c>
      <c r="AY14" t="s">
        <v>119</v>
      </c>
      <c r="BA14" t="s">
        <v>122</v>
      </c>
      <c r="BB14" t="s">
        <v>122</v>
      </c>
      <c r="BC14" t="s">
        <v>122</v>
      </c>
      <c r="BE14" t="s">
        <v>124</v>
      </c>
      <c r="BF14" t="s">
        <v>124</v>
      </c>
      <c r="BG14" t="s">
        <v>124</v>
      </c>
      <c r="BH14" t="s">
        <v>124</v>
      </c>
      <c r="BJ14" t="s">
        <v>132</v>
      </c>
      <c r="BK14" t="s">
        <v>132</v>
      </c>
      <c r="BL14" t="s">
        <v>135</v>
      </c>
      <c r="BM14" t="s">
        <v>135</v>
      </c>
      <c r="BO14" s="40" t="s">
        <v>178</v>
      </c>
    </row>
    <row r="15" spans="1:67" x14ac:dyDescent="0.25">
      <c r="A15" s="1" t="s">
        <v>3</v>
      </c>
      <c r="D15" t="s">
        <v>75</v>
      </c>
      <c r="BO15" s="40"/>
    </row>
    <row r="16" spans="1:67" x14ac:dyDescent="0.25">
      <c r="A16" s="4" t="s">
        <v>4</v>
      </c>
      <c r="B16" s="7">
        <v>35</v>
      </c>
      <c r="C16">
        <v>34.6</v>
      </c>
      <c r="D16">
        <v>35.200000000000003</v>
      </c>
      <c r="E16">
        <v>35.6</v>
      </c>
      <c r="F16">
        <v>35.1</v>
      </c>
      <c r="H16">
        <v>34.9</v>
      </c>
      <c r="I16">
        <v>35.4</v>
      </c>
      <c r="J16">
        <v>35.299999999999997</v>
      </c>
      <c r="K16">
        <v>34.700000000000003</v>
      </c>
      <c r="M16">
        <v>35.200000000000003</v>
      </c>
      <c r="N16">
        <v>35.6</v>
      </c>
      <c r="P16">
        <v>34.799999999999997</v>
      </c>
      <c r="Q16">
        <v>35.1</v>
      </c>
      <c r="S16">
        <v>34.700000000000003</v>
      </c>
      <c r="U16">
        <v>35.6</v>
      </c>
      <c r="V16">
        <v>34.6</v>
      </c>
      <c r="W16">
        <v>34.799999999999997</v>
      </c>
      <c r="Y16">
        <v>35.6</v>
      </c>
      <c r="Z16">
        <v>35.200000000000003</v>
      </c>
      <c r="AC16">
        <v>35.1</v>
      </c>
      <c r="AD16">
        <v>34.799999999999997</v>
      </c>
      <c r="AE16">
        <v>35.4</v>
      </c>
      <c r="AG16">
        <v>35.4</v>
      </c>
      <c r="AH16">
        <v>34.6</v>
      </c>
      <c r="AI16">
        <v>35.1</v>
      </c>
      <c r="AK16">
        <v>34.6</v>
      </c>
      <c r="AM16">
        <v>35.1</v>
      </c>
      <c r="AN16">
        <v>35</v>
      </c>
      <c r="AP16">
        <v>34.700000000000003</v>
      </c>
      <c r="AQ16">
        <v>34.799999999999997</v>
      </c>
      <c r="AR16">
        <v>35.1</v>
      </c>
      <c r="AS16">
        <v>34.799999999999997</v>
      </c>
      <c r="AT16">
        <v>34.6</v>
      </c>
      <c r="AV16">
        <v>35.200000000000003</v>
      </c>
      <c r="AW16">
        <v>35</v>
      </c>
      <c r="AX16">
        <v>34.799999999999997</v>
      </c>
      <c r="AY16">
        <v>34.6</v>
      </c>
      <c r="BA16">
        <v>35.799999999999997</v>
      </c>
      <c r="BB16">
        <v>34.9</v>
      </c>
      <c r="BC16">
        <v>35.1</v>
      </c>
      <c r="BE16">
        <v>35.5</v>
      </c>
      <c r="BF16">
        <v>34.6</v>
      </c>
      <c r="BG16">
        <v>34.9</v>
      </c>
      <c r="BH16">
        <v>34.6</v>
      </c>
      <c r="BJ16">
        <v>35.700000000000003</v>
      </c>
      <c r="BK16">
        <v>35.6</v>
      </c>
      <c r="BL16">
        <v>35.200000000000003</v>
      </c>
      <c r="BM16">
        <v>35.6</v>
      </c>
      <c r="BO16" s="44">
        <f>AVERAGE(U16:BM16)</f>
        <v>35.058823529411761</v>
      </c>
    </row>
    <row r="17" spans="1:67" x14ac:dyDescent="0.25">
      <c r="A17" s="4" t="s">
        <v>5</v>
      </c>
      <c r="B17" s="7">
        <v>34.200000000000003</v>
      </c>
      <c r="C17">
        <v>34.5</v>
      </c>
      <c r="D17">
        <v>34.1</v>
      </c>
      <c r="E17">
        <v>33.799999999999997</v>
      </c>
      <c r="F17">
        <v>33.700000000000003</v>
      </c>
      <c r="H17">
        <v>34.6</v>
      </c>
      <c r="I17">
        <v>34</v>
      </c>
      <c r="J17">
        <v>33.799999999999997</v>
      </c>
      <c r="K17">
        <v>34.4</v>
      </c>
      <c r="M17">
        <v>34.200000000000003</v>
      </c>
      <c r="N17">
        <v>33.700000000000003</v>
      </c>
      <c r="P17">
        <v>34.5</v>
      </c>
      <c r="Q17">
        <v>34.1</v>
      </c>
      <c r="S17">
        <v>34.6</v>
      </c>
      <c r="U17">
        <v>33.299999999999997</v>
      </c>
      <c r="V17">
        <v>33.799999999999997</v>
      </c>
      <c r="W17">
        <v>34.5</v>
      </c>
      <c r="Y17">
        <v>33.6</v>
      </c>
      <c r="Z17">
        <v>34.6</v>
      </c>
      <c r="AC17">
        <v>33.4</v>
      </c>
      <c r="AD17">
        <v>34</v>
      </c>
      <c r="AE17">
        <v>34.6</v>
      </c>
      <c r="AG17">
        <v>34.1</v>
      </c>
      <c r="AH17">
        <v>34.299999999999997</v>
      </c>
      <c r="AI17">
        <v>33.700000000000003</v>
      </c>
      <c r="AK17">
        <v>33.9</v>
      </c>
      <c r="AM17">
        <v>33.6</v>
      </c>
      <c r="AN17">
        <v>33</v>
      </c>
      <c r="AP17">
        <v>34.5</v>
      </c>
      <c r="AQ17">
        <v>34.1</v>
      </c>
      <c r="AR17">
        <v>33.700000000000003</v>
      </c>
      <c r="AS17">
        <v>33.9</v>
      </c>
      <c r="AT17">
        <v>34.299999999999997</v>
      </c>
      <c r="AV17">
        <v>33.6</v>
      </c>
      <c r="AW17">
        <v>34.5</v>
      </c>
      <c r="AX17">
        <v>34.700000000000003</v>
      </c>
      <c r="AY17">
        <v>34.5</v>
      </c>
      <c r="BA17">
        <v>33.6</v>
      </c>
      <c r="BB17">
        <v>34.5</v>
      </c>
      <c r="BC17">
        <v>34.200000000000003</v>
      </c>
      <c r="BE17">
        <v>33.6</v>
      </c>
      <c r="BF17">
        <v>33.700000000000003</v>
      </c>
      <c r="BG17">
        <v>34</v>
      </c>
      <c r="BH17">
        <v>34.4</v>
      </c>
      <c r="BJ17">
        <v>33.799999999999997</v>
      </c>
      <c r="BK17">
        <v>33.700000000000003</v>
      </c>
      <c r="BL17">
        <v>33.4</v>
      </c>
      <c r="BM17">
        <v>33.4</v>
      </c>
      <c r="BO17" s="44">
        <f t="shared" ref="BO17:BO18" si="1">AVERAGE(U17:BM17)</f>
        <v>33.955882352941188</v>
      </c>
    </row>
    <row r="18" spans="1:67" x14ac:dyDescent="0.25">
      <c r="A18" s="4" t="s">
        <v>6</v>
      </c>
      <c r="B18" s="7">
        <v>30.8</v>
      </c>
      <c r="C18">
        <v>30.9</v>
      </c>
      <c r="D18">
        <v>30.7</v>
      </c>
      <c r="E18">
        <v>30.5</v>
      </c>
      <c r="F18">
        <v>31.2</v>
      </c>
      <c r="H18">
        <v>30.5</v>
      </c>
      <c r="I18">
        <v>30.7</v>
      </c>
      <c r="J18">
        <v>30.9</v>
      </c>
      <c r="K18">
        <v>30.9</v>
      </c>
      <c r="M18">
        <v>30.5</v>
      </c>
      <c r="N18">
        <v>30.7</v>
      </c>
      <c r="P18">
        <v>30.7</v>
      </c>
      <c r="Q18">
        <v>30.8</v>
      </c>
      <c r="S18">
        <v>30.7</v>
      </c>
      <c r="U18">
        <v>31.2</v>
      </c>
      <c r="V18">
        <v>31.6</v>
      </c>
      <c r="W18">
        <v>30.7</v>
      </c>
      <c r="Y18">
        <v>30.8</v>
      </c>
      <c r="Z18">
        <v>30.2</v>
      </c>
      <c r="AC18">
        <v>31.5</v>
      </c>
      <c r="AD18">
        <v>31.2</v>
      </c>
      <c r="AE18">
        <v>30</v>
      </c>
      <c r="AG18">
        <v>30.5</v>
      </c>
      <c r="AH18">
        <v>31.1</v>
      </c>
      <c r="AI18">
        <v>31.2</v>
      </c>
      <c r="AK18">
        <v>31.5</v>
      </c>
      <c r="AM18">
        <v>31.3</v>
      </c>
      <c r="AN18">
        <v>32</v>
      </c>
      <c r="AP18">
        <v>30.7</v>
      </c>
      <c r="AQ18">
        <v>31.1</v>
      </c>
      <c r="AR18">
        <v>31.3</v>
      </c>
      <c r="AS18">
        <v>31.3</v>
      </c>
      <c r="AT18">
        <v>31.1</v>
      </c>
      <c r="AV18">
        <v>31.2</v>
      </c>
      <c r="AW18">
        <v>30.5</v>
      </c>
      <c r="AX18">
        <v>30.5</v>
      </c>
      <c r="AY18">
        <v>31</v>
      </c>
      <c r="BA18">
        <v>30.6</v>
      </c>
      <c r="BB18">
        <v>30.6</v>
      </c>
      <c r="BC18">
        <v>30.6</v>
      </c>
      <c r="BE18">
        <v>30.9</v>
      </c>
      <c r="BF18">
        <v>31.7</v>
      </c>
      <c r="BG18">
        <v>31.1</v>
      </c>
      <c r="BH18">
        <v>31</v>
      </c>
      <c r="BJ18">
        <v>30.6</v>
      </c>
      <c r="BK18">
        <v>30.7</v>
      </c>
      <c r="BL18">
        <v>31.4</v>
      </c>
      <c r="BM18">
        <v>30.9</v>
      </c>
      <c r="BO18" s="44">
        <f t="shared" si="1"/>
        <v>30.988235294117651</v>
      </c>
    </row>
    <row r="21" spans="1:67" x14ac:dyDescent="0.25">
      <c r="A21" s="4" t="s">
        <v>177</v>
      </c>
      <c r="AG21" t="s">
        <v>226</v>
      </c>
    </row>
    <row r="22" spans="1:67" x14ac:dyDescent="0.25">
      <c r="A22" s="3" t="s">
        <v>196</v>
      </c>
    </row>
  </sheetData>
  <pageMargins left="0.31496062992125984" right="0.31496062992125984" top="0.74803149606299213" bottom="0.74803149606299213" header="0.31496062992125984" footer="0.31496062992125984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8"/>
  <sheetViews>
    <sheetView zoomScale="80" zoomScaleNormal="80" workbookViewId="0"/>
  </sheetViews>
  <sheetFormatPr defaultRowHeight="15" x14ac:dyDescent="0.25"/>
  <cols>
    <col min="2" max="2" width="12.28515625" customWidth="1"/>
    <col min="3" max="6" width="7.5703125" bestFit="1" customWidth="1"/>
    <col min="7" max="7" width="4" customWidth="1"/>
    <col min="8" max="10" width="7.5703125" bestFit="1" customWidth="1"/>
    <col min="11" max="11" width="3.28515625" customWidth="1"/>
    <col min="12" max="12" width="7.5703125" bestFit="1" customWidth="1"/>
    <col min="13" max="13" width="3.42578125" customWidth="1"/>
    <col min="14" max="15" width="7.5703125" bestFit="1" customWidth="1"/>
    <col min="17" max="17" width="7.5703125" bestFit="1" customWidth="1"/>
    <col min="18" max="18" width="3.28515625" customWidth="1"/>
    <col min="19" max="19" width="7.7109375" bestFit="1" customWidth="1"/>
    <col min="20" max="22" width="7.5703125" bestFit="1" customWidth="1"/>
    <col min="23" max="23" width="3" customWidth="1"/>
    <col min="24" max="24" width="7.5703125" bestFit="1" customWidth="1"/>
    <col min="25" max="25" width="3" customWidth="1"/>
    <col min="26" max="26" width="11.5703125" bestFit="1" customWidth="1"/>
    <col min="27" max="29" width="7.85546875" bestFit="1" customWidth="1"/>
    <col min="30" max="30" width="2.85546875" customWidth="1"/>
    <col min="31" max="31" width="9.140625" customWidth="1"/>
    <col min="32" max="35" width="6.42578125" bestFit="1" customWidth="1"/>
    <col min="36" max="36" width="3.42578125" customWidth="1"/>
    <col min="37" max="37" width="6.42578125" bestFit="1" customWidth="1"/>
    <col min="39" max="39" width="12.140625" customWidth="1"/>
    <col min="40" max="44" width="6.42578125" bestFit="1" customWidth="1"/>
    <col min="45" max="45" width="3" customWidth="1"/>
    <col min="46" max="48" width="7.5703125" bestFit="1" customWidth="1"/>
    <col min="49" max="49" width="3.42578125" customWidth="1"/>
    <col min="51" max="51" width="7.85546875" bestFit="1" customWidth="1"/>
    <col min="52" max="52" width="7.5703125" bestFit="1" customWidth="1"/>
    <col min="53" max="53" width="4.42578125" customWidth="1"/>
    <col min="54" max="54" width="6.42578125" bestFit="1" customWidth="1"/>
    <col min="55" max="55" width="4.5703125" customWidth="1"/>
    <col min="56" max="56" width="8.28515625" bestFit="1" customWidth="1"/>
    <col min="57" max="57" width="5.7109375" customWidth="1"/>
  </cols>
  <sheetData>
    <row r="1" spans="1:59" x14ac:dyDescent="0.25">
      <c r="A1" t="s">
        <v>224</v>
      </c>
    </row>
    <row r="3" spans="1:59" ht="18.75" x14ac:dyDescent="0.3">
      <c r="A3" s="66" t="s">
        <v>87</v>
      </c>
      <c r="AM3" t="s">
        <v>68</v>
      </c>
      <c r="AX3" s="11" t="s">
        <v>102</v>
      </c>
    </row>
    <row r="4" spans="1:59" x14ac:dyDescent="0.25">
      <c r="A4" s="4" t="s">
        <v>1</v>
      </c>
      <c r="B4" s="5">
        <v>42843</v>
      </c>
      <c r="Z4" s="2">
        <v>42527</v>
      </c>
      <c r="AM4" s="2">
        <v>42836</v>
      </c>
    </row>
    <row r="5" spans="1:59" x14ac:dyDescent="0.25">
      <c r="A5" s="1" t="s">
        <v>2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H5" s="3" t="s">
        <v>14</v>
      </c>
      <c r="I5" s="3" t="s">
        <v>14</v>
      </c>
      <c r="J5" s="3" t="s">
        <v>14</v>
      </c>
      <c r="L5" t="s">
        <v>21</v>
      </c>
      <c r="N5" t="s">
        <v>33</v>
      </c>
      <c r="O5" t="s">
        <v>33</v>
      </c>
      <c r="P5" t="s">
        <v>33</v>
      </c>
      <c r="Q5" t="s">
        <v>33</v>
      </c>
      <c r="S5" t="s">
        <v>35</v>
      </c>
      <c r="T5" t="s">
        <v>35</v>
      </c>
      <c r="U5" t="s">
        <v>35</v>
      </c>
      <c r="V5" t="s">
        <v>35</v>
      </c>
      <c r="X5" t="s">
        <v>42</v>
      </c>
      <c r="Z5" t="s">
        <v>56</v>
      </c>
      <c r="AA5" t="s">
        <v>56</v>
      </c>
      <c r="AB5" t="s">
        <v>56</v>
      </c>
      <c r="AC5" t="s">
        <v>56</v>
      </c>
      <c r="AE5" t="s">
        <v>64</v>
      </c>
      <c r="AF5" t="s">
        <v>64</v>
      </c>
      <c r="AG5" t="s">
        <v>64</v>
      </c>
      <c r="AH5" t="s">
        <v>64</v>
      </c>
      <c r="AI5" t="s">
        <v>64</v>
      </c>
      <c r="AK5" t="s">
        <v>67</v>
      </c>
      <c r="AM5" t="s">
        <v>80</v>
      </c>
      <c r="AN5" t="s">
        <v>80</v>
      </c>
      <c r="AO5" t="s">
        <v>80</v>
      </c>
      <c r="AP5" t="s">
        <v>80</v>
      </c>
      <c r="AQ5" t="s">
        <v>82</v>
      </c>
      <c r="AR5" t="s">
        <v>82</v>
      </c>
      <c r="AT5" t="s">
        <v>85</v>
      </c>
      <c r="AU5" t="s">
        <v>85</v>
      </c>
      <c r="AV5" t="s">
        <v>85</v>
      </c>
      <c r="AX5" s="11" t="s">
        <v>101</v>
      </c>
      <c r="AY5" s="14" t="s">
        <v>101</v>
      </c>
      <c r="AZ5" s="14" t="s">
        <v>101</v>
      </c>
      <c r="BB5" t="s">
        <v>135</v>
      </c>
      <c r="BD5" s="40" t="s">
        <v>178</v>
      </c>
      <c r="BF5" t="s">
        <v>236</v>
      </c>
    </row>
    <row r="6" spans="1:59" x14ac:dyDescent="0.25">
      <c r="A6" s="1" t="s">
        <v>3</v>
      </c>
      <c r="B6" s="3"/>
      <c r="S6" s="9"/>
      <c r="AC6" s="8"/>
      <c r="AE6" t="s">
        <v>66</v>
      </c>
      <c r="AX6" s="11" t="s">
        <v>103</v>
      </c>
      <c r="AY6" t="s">
        <v>223</v>
      </c>
      <c r="BD6" s="40"/>
    </row>
    <row r="7" spans="1:59" x14ac:dyDescent="0.25">
      <c r="A7" s="6" t="s">
        <v>4</v>
      </c>
      <c r="B7" s="7">
        <v>53.1</v>
      </c>
      <c r="C7">
        <v>53.4</v>
      </c>
      <c r="D7">
        <v>52.4</v>
      </c>
      <c r="E7">
        <v>53.1</v>
      </c>
      <c r="F7">
        <v>52.1</v>
      </c>
      <c r="H7">
        <v>52.8</v>
      </c>
      <c r="I7">
        <v>53.3</v>
      </c>
      <c r="J7">
        <v>52.6</v>
      </c>
      <c r="L7">
        <v>53.5</v>
      </c>
      <c r="N7">
        <v>53.2</v>
      </c>
      <c r="O7">
        <v>52.9</v>
      </c>
      <c r="P7">
        <v>52.6</v>
      </c>
      <c r="Q7">
        <v>53.4</v>
      </c>
      <c r="S7">
        <v>53.1</v>
      </c>
      <c r="T7">
        <v>52.8</v>
      </c>
      <c r="U7">
        <v>53.4</v>
      </c>
      <c r="V7">
        <v>52.7</v>
      </c>
      <c r="X7">
        <v>52.8</v>
      </c>
      <c r="Z7">
        <v>54.1</v>
      </c>
      <c r="AA7">
        <v>52.9</v>
      </c>
      <c r="AB7">
        <v>53.4</v>
      </c>
      <c r="AC7">
        <v>51.7</v>
      </c>
      <c r="AE7">
        <v>53.6</v>
      </c>
      <c r="AF7">
        <v>53.4</v>
      </c>
      <c r="AG7">
        <v>54</v>
      </c>
      <c r="AH7">
        <v>53.6</v>
      </c>
      <c r="AI7">
        <v>53.1</v>
      </c>
      <c r="AK7">
        <v>53.5</v>
      </c>
      <c r="AM7">
        <v>52.5</v>
      </c>
      <c r="AN7">
        <v>50.7</v>
      </c>
      <c r="AO7">
        <v>51.7</v>
      </c>
      <c r="AP7">
        <v>53.3</v>
      </c>
      <c r="AQ7">
        <v>53.1</v>
      </c>
      <c r="AR7">
        <v>52.6</v>
      </c>
      <c r="AT7">
        <v>53.4</v>
      </c>
      <c r="AU7">
        <v>52.7</v>
      </c>
      <c r="AV7">
        <v>52.2</v>
      </c>
      <c r="AX7" s="11">
        <v>53</v>
      </c>
      <c r="AY7">
        <v>53.1</v>
      </c>
      <c r="AZ7">
        <v>52.7</v>
      </c>
      <c r="BB7">
        <v>52.3</v>
      </c>
      <c r="BD7" s="44">
        <f>AVERAGE(B7:BB7)</f>
        <v>52.921951219512202</v>
      </c>
      <c r="BE7" s="6" t="s">
        <v>4</v>
      </c>
      <c r="BF7">
        <v>53.45</v>
      </c>
      <c r="BG7" t="s">
        <v>189</v>
      </c>
    </row>
    <row r="8" spans="1:59" x14ac:dyDescent="0.25">
      <c r="A8" s="6" t="s">
        <v>6</v>
      </c>
      <c r="B8" s="7">
        <v>46.9</v>
      </c>
      <c r="C8">
        <v>46.6</v>
      </c>
      <c r="D8">
        <v>47.6</v>
      </c>
      <c r="E8">
        <v>46.9</v>
      </c>
      <c r="F8">
        <v>47.9</v>
      </c>
      <c r="H8">
        <v>47.2</v>
      </c>
      <c r="I8">
        <v>46.7</v>
      </c>
      <c r="J8">
        <v>47.4</v>
      </c>
      <c r="L8">
        <v>46.5</v>
      </c>
      <c r="N8">
        <v>46.8</v>
      </c>
      <c r="O8">
        <v>47.1</v>
      </c>
      <c r="P8">
        <v>46.2</v>
      </c>
      <c r="Q8">
        <v>46.6</v>
      </c>
      <c r="S8">
        <v>44.5</v>
      </c>
      <c r="T8">
        <v>47.2</v>
      </c>
      <c r="U8">
        <v>46.6</v>
      </c>
      <c r="V8">
        <v>47.3</v>
      </c>
      <c r="X8">
        <v>47.2</v>
      </c>
      <c r="Z8">
        <v>45.9</v>
      </c>
      <c r="AA8">
        <v>45.4</v>
      </c>
      <c r="AB8">
        <v>45.1</v>
      </c>
      <c r="AC8">
        <v>44.3</v>
      </c>
      <c r="AE8">
        <v>46.4</v>
      </c>
      <c r="AF8">
        <v>46.6</v>
      </c>
      <c r="AG8">
        <v>46</v>
      </c>
      <c r="AH8">
        <v>46.4</v>
      </c>
      <c r="AI8">
        <v>46.9</v>
      </c>
      <c r="AK8">
        <v>46.5</v>
      </c>
      <c r="AM8">
        <v>47.5</v>
      </c>
      <c r="AN8">
        <v>49.3</v>
      </c>
      <c r="AO8">
        <v>48.3</v>
      </c>
      <c r="AP8">
        <v>46.7</v>
      </c>
      <c r="AQ8">
        <v>46.9</v>
      </c>
      <c r="AR8">
        <v>47.4</v>
      </c>
      <c r="AT8">
        <v>46.6</v>
      </c>
      <c r="AU8">
        <v>47.3</v>
      </c>
      <c r="AV8">
        <v>47.8</v>
      </c>
      <c r="AX8" s="11">
        <v>37.700000000000003</v>
      </c>
      <c r="AY8">
        <v>46.9</v>
      </c>
      <c r="AZ8">
        <v>47.3</v>
      </c>
      <c r="BB8">
        <v>47.7</v>
      </c>
      <c r="BD8" s="44">
        <f>AVERAGE(B8:BB8)</f>
        <v>46.587804878048786</v>
      </c>
      <c r="BE8" s="6" t="s">
        <v>6</v>
      </c>
      <c r="BF8">
        <v>46.55</v>
      </c>
      <c r="BG8" t="s">
        <v>190</v>
      </c>
    </row>
    <row r="9" spans="1:59" x14ac:dyDescent="0.25">
      <c r="A9" s="6" t="s">
        <v>7</v>
      </c>
      <c r="AX9" s="11"/>
      <c r="BD9" s="32"/>
    </row>
    <row r="10" spans="1:59" x14ac:dyDescent="0.25">
      <c r="A10" s="6" t="s">
        <v>8</v>
      </c>
      <c r="AA10">
        <v>1.7</v>
      </c>
      <c r="AB10">
        <v>1.5</v>
      </c>
      <c r="AC10" s="11">
        <v>4</v>
      </c>
      <c r="AX10" s="11">
        <v>9.3000000000000007</v>
      </c>
    </row>
    <row r="11" spans="1:59" x14ac:dyDescent="0.25">
      <c r="A11" s="6" t="s">
        <v>34</v>
      </c>
      <c r="P11">
        <v>1.2</v>
      </c>
      <c r="S11" s="11">
        <v>2.4</v>
      </c>
      <c r="AE11" t="s">
        <v>65</v>
      </c>
      <c r="AX11" t="s">
        <v>104</v>
      </c>
    </row>
    <row r="12" spans="1:59" x14ac:dyDescent="0.25">
      <c r="AE12" t="s">
        <v>233</v>
      </c>
    </row>
    <row r="13" spans="1:59" x14ac:dyDescent="0.25">
      <c r="B13" s="4" t="s">
        <v>177</v>
      </c>
    </row>
    <row r="14" spans="1:59" x14ac:dyDescent="0.25">
      <c r="A14" s="4"/>
      <c r="B14" t="s">
        <v>192</v>
      </c>
    </row>
    <row r="15" spans="1:59" x14ac:dyDescent="0.25">
      <c r="A15" s="4"/>
      <c r="B15" t="s">
        <v>191</v>
      </c>
    </row>
    <row r="16" spans="1:59" x14ac:dyDescent="0.25">
      <c r="A16" s="4"/>
    </row>
    <row r="18" spans="1:8" ht="18.75" x14ac:dyDescent="0.3">
      <c r="A18" s="66" t="s">
        <v>88</v>
      </c>
    </row>
    <row r="19" spans="1:8" x14ac:dyDescent="0.25">
      <c r="A19" s="4" t="s">
        <v>1</v>
      </c>
      <c r="B19" s="2">
        <v>42836</v>
      </c>
    </row>
    <row r="20" spans="1:8" x14ac:dyDescent="0.25">
      <c r="A20" s="1" t="s">
        <v>2</v>
      </c>
      <c r="B20" t="s">
        <v>85</v>
      </c>
      <c r="C20" t="s">
        <v>85</v>
      </c>
      <c r="D20" t="s">
        <v>85</v>
      </c>
      <c r="F20" s="40" t="s">
        <v>187</v>
      </c>
      <c r="H20" t="s">
        <v>186</v>
      </c>
    </row>
    <row r="21" spans="1:8" x14ac:dyDescent="0.25">
      <c r="A21" s="1" t="s">
        <v>3</v>
      </c>
      <c r="B21" t="s">
        <v>89</v>
      </c>
      <c r="F21" s="40" t="s">
        <v>178</v>
      </c>
    </row>
    <row r="22" spans="1:8" x14ac:dyDescent="0.25">
      <c r="A22" s="6" t="s">
        <v>4</v>
      </c>
      <c r="B22">
        <v>39.700000000000003</v>
      </c>
      <c r="C22">
        <v>38.4</v>
      </c>
      <c r="D22">
        <v>39</v>
      </c>
      <c r="F22" s="43">
        <f>AVERAGE(B22:D22)</f>
        <v>39.033333333333331</v>
      </c>
      <c r="H22">
        <v>37.67</v>
      </c>
    </row>
    <row r="23" spans="1:8" x14ac:dyDescent="0.25">
      <c r="A23" s="6" t="s">
        <v>6</v>
      </c>
      <c r="B23">
        <v>60.3</v>
      </c>
      <c r="C23">
        <v>61.6</v>
      </c>
      <c r="D23">
        <v>61</v>
      </c>
      <c r="F23" s="43">
        <f>AVERAGE(B23:D23)</f>
        <v>60.966666666666669</v>
      </c>
      <c r="H23">
        <v>62.33</v>
      </c>
    </row>
    <row r="24" spans="1:8" x14ac:dyDescent="0.25">
      <c r="A24" s="6" t="s">
        <v>7</v>
      </c>
    </row>
    <row r="25" spans="1:8" x14ac:dyDescent="0.25">
      <c r="A25" s="6" t="s">
        <v>8</v>
      </c>
    </row>
    <row r="26" spans="1:8" x14ac:dyDescent="0.25">
      <c r="A26" s="6" t="s">
        <v>34</v>
      </c>
    </row>
    <row r="27" spans="1:8" x14ac:dyDescent="0.25">
      <c r="B27" s="1" t="s">
        <v>177</v>
      </c>
    </row>
    <row r="28" spans="1:8" x14ac:dyDescent="0.25">
      <c r="B28" t="s">
        <v>371</v>
      </c>
    </row>
  </sheetData>
  <pageMargins left="0.31496062992125984" right="0.31496062992125984" top="0.74803149606299213" bottom="0.74803149606299213" header="0.31496062992125984" footer="0.31496062992125984"/>
  <pageSetup paperSize="9"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90" zoomScaleNormal="90" workbookViewId="0"/>
  </sheetViews>
  <sheetFormatPr defaultRowHeight="15" x14ac:dyDescent="0.25"/>
  <cols>
    <col min="2" max="2" width="12.140625" customWidth="1"/>
    <col min="3" max="3" width="8.5703125" customWidth="1"/>
    <col min="4" max="6" width="7.5703125" bestFit="1" customWidth="1"/>
    <col min="7" max="7" width="3.28515625" customWidth="1"/>
    <col min="8" max="8" width="7.5703125" bestFit="1" customWidth="1"/>
    <col min="9" max="9" width="5.85546875" customWidth="1"/>
    <col min="10" max="10" width="11.5703125" bestFit="1" customWidth="1"/>
    <col min="12" max="13" width="7.5703125" bestFit="1" customWidth="1"/>
    <col min="15" max="15" width="4" customWidth="1"/>
  </cols>
  <sheetData>
    <row r="1" spans="1:16" x14ac:dyDescent="0.25">
      <c r="A1" t="s">
        <v>228</v>
      </c>
    </row>
    <row r="3" spans="1:16" x14ac:dyDescent="0.25">
      <c r="B3" t="s">
        <v>69</v>
      </c>
      <c r="J3" t="s">
        <v>68</v>
      </c>
    </row>
    <row r="4" spans="1:16" x14ac:dyDescent="0.25">
      <c r="A4" s="4" t="s">
        <v>1</v>
      </c>
      <c r="B4" s="5">
        <v>42843</v>
      </c>
      <c r="J4" s="2">
        <v>42524</v>
      </c>
    </row>
    <row r="5" spans="1:16" x14ac:dyDescent="0.25">
      <c r="A5" s="1" t="s">
        <v>2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H5" s="3" t="s">
        <v>13</v>
      </c>
      <c r="J5" t="s">
        <v>132</v>
      </c>
      <c r="K5" t="s">
        <v>132</v>
      </c>
      <c r="L5" t="s">
        <v>132</v>
      </c>
      <c r="M5" t="s">
        <v>132</v>
      </c>
      <c r="N5" t="s">
        <v>132</v>
      </c>
      <c r="P5" t="s">
        <v>178</v>
      </c>
    </row>
    <row r="6" spans="1:16" x14ac:dyDescent="0.25">
      <c r="A6" s="1" t="s">
        <v>3</v>
      </c>
      <c r="B6" s="3"/>
      <c r="C6" s="34"/>
      <c r="J6" s="98" t="s">
        <v>133</v>
      </c>
      <c r="K6" s="98"/>
      <c r="L6" s="98"/>
    </row>
    <row r="7" spans="1:16" x14ac:dyDescent="0.25">
      <c r="A7" s="6" t="s">
        <v>7</v>
      </c>
      <c r="B7" s="7">
        <v>42</v>
      </c>
      <c r="C7" s="33">
        <v>44.295991778006162</v>
      </c>
      <c r="D7">
        <v>41.2</v>
      </c>
      <c r="E7">
        <v>44.6</v>
      </c>
      <c r="F7">
        <v>42.2</v>
      </c>
      <c r="H7">
        <v>43.7</v>
      </c>
      <c r="J7">
        <v>44.7</v>
      </c>
      <c r="K7">
        <v>44.6</v>
      </c>
      <c r="L7">
        <v>45.1</v>
      </c>
      <c r="M7">
        <v>45.4</v>
      </c>
      <c r="N7">
        <v>45.8</v>
      </c>
      <c r="P7" s="32">
        <f>AVERAGE(B7:N7)</f>
        <v>43.963271979818742</v>
      </c>
    </row>
    <row r="8" spans="1:16" x14ac:dyDescent="0.25">
      <c r="A8" s="6" t="s">
        <v>8</v>
      </c>
      <c r="B8" s="7">
        <v>35.4</v>
      </c>
      <c r="C8" s="33">
        <v>34.326824254881807</v>
      </c>
      <c r="D8">
        <v>32.799999999999997</v>
      </c>
      <c r="E8">
        <v>34</v>
      </c>
      <c r="F8">
        <v>34.6</v>
      </c>
      <c r="H8">
        <v>34.200000000000003</v>
      </c>
      <c r="J8">
        <v>34.299999999999997</v>
      </c>
      <c r="K8">
        <v>32.6</v>
      </c>
      <c r="L8">
        <v>32.799999999999997</v>
      </c>
      <c r="M8">
        <v>32.6</v>
      </c>
      <c r="N8">
        <v>33.1</v>
      </c>
      <c r="P8" s="32">
        <f t="shared" ref="P8:P10" si="0">AVERAGE(B8:N8)</f>
        <v>33.702438568625624</v>
      </c>
    </row>
    <row r="9" spans="1:16" x14ac:dyDescent="0.25">
      <c r="A9" s="6" t="s">
        <v>4</v>
      </c>
      <c r="B9" s="7">
        <v>20.6</v>
      </c>
      <c r="C9" s="33">
        <v>19.424460431654673</v>
      </c>
      <c r="D9">
        <v>22.4</v>
      </c>
      <c r="E9">
        <v>19.5</v>
      </c>
      <c r="F9">
        <v>21.2</v>
      </c>
      <c r="H9">
        <v>20.399999999999999</v>
      </c>
      <c r="J9">
        <v>19.8</v>
      </c>
      <c r="K9">
        <v>20.6</v>
      </c>
      <c r="L9">
        <v>20.2</v>
      </c>
      <c r="M9">
        <v>20.3</v>
      </c>
      <c r="N9">
        <v>20</v>
      </c>
      <c r="P9" s="32">
        <f t="shared" si="0"/>
        <v>20.402223675604969</v>
      </c>
    </row>
    <row r="10" spans="1:16" x14ac:dyDescent="0.25">
      <c r="A10" s="6" t="s">
        <v>6</v>
      </c>
      <c r="B10" s="7">
        <v>2.1</v>
      </c>
      <c r="C10" s="33">
        <v>1.9527235354573482</v>
      </c>
      <c r="D10">
        <v>3.6</v>
      </c>
      <c r="E10">
        <v>1.9</v>
      </c>
      <c r="F10">
        <v>2</v>
      </c>
      <c r="H10">
        <v>1.6</v>
      </c>
      <c r="J10">
        <v>1.1000000000000001</v>
      </c>
      <c r="K10">
        <v>2.2000000000000002</v>
      </c>
      <c r="L10">
        <v>1.9</v>
      </c>
      <c r="M10">
        <v>1.7</v>
      </c>
      <c r="N10">
        <v>1.1000000000000001</v>
      </c>
      <c r="P10" s="32">
        <f t="shared" si="0"/>
        <v>1.9229748668597588</v>
      </c>
    </row>
    <row r="13" spans="1:16" x14ac:dyDescent="0.25">
      <c r="B13" s="1" t="s">
        <v>177</v>
      </c>
      <c r="C13" t="s">
        <v>179</v>
      </c>
    </row>
  </sheetData>
  <mergeCells count="1">
    <mergeCell ref="J6:L6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90" zoomScaleNormal="90" workbookViewId="0"/>
  </sheetViews>
  <sheetFormatPr defaultRowHeight="15" x14ac:dyDescent="0.25"/>
  <cols>
    <col min="1" max="1" width="11.85546875" customWidth="1"/>
  </cols>
  <sheetData>
    <row r="1" spans="1:3" x14ac:dyDescent="0.25">
      <c r="A1" t="s">
        <v>188</v>
      </c>
    </row>
    <row r="3" spans="1:3" x14ac:dyDescent="0.25">
      <c r="A3" t="s">
        <v>69</v>
      </c>
    </row>
    <row r="4" spans="1:3" x14ac:dyDescent="0.25">
      <c r="A4" s="5">
        <v>42843</v>
      </c>
      <c r="B4" t="s">
        <v>36</v>
      </c>
    </row>
    <row r="5" spans="1:3" x14ac:dyDescent="0.25">
      <c r="A5" t="s">
        <v>35</v>
      </c>
      <c r="B5" t="s">
        <v>238</v>
      </c>
    </row>
    <row r="7" spans="1:3" x14ac:dyDescent="0.25">
      <c r="A7" s="42" t="s">
        <v>37</v>
      </c>
      <c r="B7">
        <v>58.5</v>
      </c>
    </row>
    <row r="8" spans="1:3" x14ac:dyDescent="0.25">
      <c r="A8" s="42" t="s">
        <v>9</v>
      </c>
      <c r="B8">
        <v>22.9</v>
      </c>
    </row>
    <row r="9" spans="1:3" x14ac:dyDescent="0.25">
      <c r="A9" s="42" t="s">
        <v>4</v>
      </c>
      <c r="B9">
        <v>14.5</v>
      </c>
    </row>
    <row r="10" spans="1:3" x14ac:dyDescent="0.25">
      <c r="A10" s="42" t="s">
        <v>38</v>
      </c>
      <c r="B10">
        <v>2.7</v>
      </c>
    </row>
    <row r="11" spans="1:3" x14ac:dyDescent="0.25">
      <c r="A11" s="42" t="s">
        <v>6</v>
      </c>
      <c r="B11">
        <v>0.9</v>
      </c>
      <c r="C11" t="s">
        <v>237</v>
      </c>
    </row>
    <row r="12" spans="1:3" x14ac:dyDescent="0.25">
      <c r="A12" s="42" t="s">
        <v>10</v>
      </c>
      <c r="B12">
        <v>0.4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6"/>
  <sheetViews>
    <sheetView zoomScale="90" zoomScaleNormal="90" workbookViewId="0"/>
  </sheetViews>
  <sheetFormatPr defaultRowHeight="15" x14ac:dyDescent="0.25"/>
  <cols>
    <col min="2" max="2" width="12.140625" bestFit="1" customWidth="1"/>
    <col min="3" max="3" width="9.5703125" customWidth="1"/>
    <col min="5" max="5" width="8.5703125" customWidth="1"/>
    <col min="6" max="6" width="4.28515625" customWidth="1"/>
    <col min="7" max="7" width="10.140625" customWidth="1"/>
    <col min="8" max="8" width="4" customWidth="1"/>
    <col min="9" max="9" width="11.85546875" customWidth="1"/>
    <col min="10" max="10" width="9.85546875" customWidth="1"/>
    <col min="14" max="14" width="3.85546875" customWidth="1"/>
    <col min="17" max="17" width="3.28515625" customWidth="1"/>
    <col min="18" max="18" width="10.140625" bestFit="1" customWidth="1"/>
    <col min="19" max="19" width="9.7109375" bestFit="1" customWidth="1"/>
    <col min="20" max="20" width="6.42578125" bestFit="1" customWidth="1"/>
    <col min="23" max="23" width="3" customWidth="1"/>
    <col min="26" max="26" width="7.5703125" bestFit="1" customWidth="1"/>
    <col min="28" max="28" width="3.28515625" customWidth="1"/>
    <col min="29" max="29" width="6.42578125" bestFit="1" customWidth="1"/>
    <col min="30" max="30" width="2.5703125" customWidth="1"/>
    <col min="32" max="33" width="6.42578125" bestFit="1" customWidth="1"/>
    <col min="34" max="34" width="6.7109375" customWidth="1"/>
    <col min="35" max="35" width="14.5703125" bestFit="1" customWidth="1"/>
    <col min="36" max="37" width="6.42578125" bestFit="1" customWidth="1"/>
    <col min="38" max="38" width="3" customWidth="1"/>
    <col min="39" max="39" width="7.28515625" customWidth="1"/>
    <col min="41" max="43" width="6.42578125" bestFit="1" customWidth="1"/>
    <col min="44" max="44" width="6" customWidth="1"/>
    <col min="46" max="47" width="7.5703125" bestFit="1" customWidth="1"/>
    <col min="48" max="48" width="3.140625" customWidth="1"/>
    <col min="51" max="51" width="7.28515625" customWidth="1"/>
    <col min="52" max="52" width="7.5703125" bestFit="1" customWidth="1"/>
    <col min="53" max="53" width="4.42578125" customWidth="1"/>
    <col min="54" max="54" width="6.42578125" bestFit="1" customWidth="1"/>
    <col min="56" max="56" width="6.42578125" bestFit="1" customWidth="1"/>
    <col min="58" max="58" width="6.42578125" bestFit="1" customWidth="1"/>
    <col min="59" max="59" width="3.140625" customWidth="1"/>
    <col min="60" max="60" width="11.85546875" customWidth="1"/>
    <col min="61" max="61" width="6.42578125" bestFit="1" customWidth="1"/>
    <col min="62" max="62" width="6.7109375" bestFit="1" customWidth="1"/>
    <col min="63" max="67" width="6.42578125" bestFit="1" customWidth="1"/>
  </cols>
  <sheetData>
    <row r="1" spans="1:67" x14ac:dyDescent="0.25">
      <c r="A1" s="12" t="s">
        <v>219</v>
      </c>
      <c r="G1" s="1" t="s">
        <v>177</v>
      </c>
      <c r="H1" s="87" t="s">
        <v>221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67" x14ac:dyDescent="0.25"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</row>
    <row r="3" spans="1:67" ht="15.75" x14ac:dyDescent="0.25">
      <c r="B3" s="63" t="s">
        <v>218</v>
      </c>
      <c r="AI3" s="63" t="s">
        <v>220</v>
      </c>
      <c r="AM3" t="s">
        <v>86</v>
      </c>
    </row>
    <row r="4" spans="1:67" x14ac:dyDescent="0.25">
      <c r="A4" t="s">
        <v>1</v>
      </c>
      <c r="B4" s="2">
        <v>42843</v>
      </c>
      <c r="C4" t="s">
        <v>73</v>
      </c>
      <c r="I4" s="2">
        <v>42527</v>
      </c>
      <c r="AI4" t="s">
        <v>72</v>
      </c>
      <c r="AM4" s="13" t="s">
        <v>83</v>
      </c>
      <c r="AN4" s="11"/>
      <c r="BH4" s="2">
        <v>42524</v>
      </c>
    </row>
    <row r="5" spans="1:67" x14ac:dyDescent="0.25">
      <c r="A5" s="1" t="s">
        <v>2</v>
      </c>
      <c r="B5" s="3" t="s">
        <v>14</v>
      </c>
      <c r="C5" s="3" t="s">
        <v>14</v>
      </c>
      <c r="D5" s="3" t="s">
        <v>14</v>
      </c>
      <c r="E5" s="3" t="s">
        <v>14</v>
      </c>
      <c r="G5" t="s">
        <v>33</v>
      </c>
      <c r="I5" t="s">
        <v>48</v>
      </c>
      <c r="J5" t="s">
        <v>48</v>
      </c>
      <c r="K5" t="s">
        <v>48</v>
      </c>
      <c r="L5" t="s">
        <v>48</v>
      </c>
      <c r="M5" t="s">
        <v>48</v>
      </c>
      <c r="O5" t="s">
        <v>56</v>
      </c>
      <c r="P5" t="s">
        <v>56</v>
      </c>
      <c r="R5" t="s">
        <v>60</v>
      </c>
      <c r="S5" t="s">
        <v>60</v>
      </c>
      <c r="T5" t="s">
        <v>60</v>
      </c>
      <c r="U5" t="s">
        <v>60</v>
      </c>
      <c r="V5" t="s">
        <v>60</v>
      </c>
      <c r="X5" t="s">
        <v>62</v>
      </c>
      <c r="Y5" t="s">
        <v>62</v>
      </c>
      <c r="Z5" t="s">
        <v>62</v>
      </c>
      <c r="AA5" t="s">
        <v>62</v>
      </c>
      <c r="AC5" t="s">
        <v>64</v>
      </c>
      <c r="AE5" t="s">
        <v>67</v>
      </c>
      <c r="AF5" t="s">
        <v>67</v>
      </c>
      <c r="AG5" t="s">
        <v>67</v>
      </c>
      <c r="AI5" t="s">
        <v>70</v>
      </c>
      <c r="AJ5" t="s">
        <v>80</v>
      </c>
      <c r="AK5" t="s">
        <v>80</v>
      </c>
      <c r="AM5" t="s">
        <v>82</v>
      </c>
      <c r="AN5" t="s">
        <v>82</v>
      </c>
      <c r="AO5" t="s">
        <v>82</v>
      </c>
      <c r="AP5" t="s">
        <v>82</v>
      </c>
      <c r="AQ5" t="s">
        <v>82</v>
      </c>
      <c r="AS5" t="s">
        <v>85</v>
      </c>
      <c r="AT5" t="s">
        <v>85</v>
      </c>
      <c r="AU5" t="s">
        <v>85</v>
      </c>
      <c r="AW5" t="s">
        <v>90</v>
      </c>
      <c r="AX5" t="s">
        <v>90</v>
      </c>
      <c r="AZ5" t="s">
        <v>101</v>
      </c>
      <c r="BB5" t="s">
        <v>107</v>
      </c>
      <c r="BC5" t="s">
        <v>107</v>
      </c>
      <c r="BD5" t="s">
        <v>107</v>
      </c>
      <c r="BE5" t="s">
        <v>107</v>
      </c>
      <c r="BF5" t="s">
        <v>107</v>
      </c>
      <c r="BH5" t="s">
        <v>135</v>
      </c>
      <c r="BI5" t="s">
        <v>135</v>
      </c>
      <c r="BJ5" t="s">
        <v>135</v>
      </c>
      <c r="BK5" t="s">
        <v>135</v>
      </c>
      <c r="BL5" t="s">
        <v>135</v>
      </c>
      <c r="BM5" t="s">
        <v>135</v>
      </c>
      <c r="BN5" t="s">
        <v>135</v>
      </c>
      <c r="BO5" t="s">
        <v>135</v>
      </c>
    </row>
    <row r="6" spans="1:67" x14ac:dyDescent="0.25">
      <c r="A6" s="1" t="s">
        <v>10</v>
      </c>
      <c r="B6">
        <v>41.2</v>
      </c>
      <c r="C6">
        <v>41.4</v>
      </c>
      <c r="D6">
        <v>40.799999999999997</v>
      </c>
      <c r="E6">
        <v>41</v>
      </c>
      <c r="G6">
        <v>40.4</v>
      </c>
      <c r="I6">
        <v>40.200000000000003</v>
      </c>
      <c r="J6">
        <v>41.4</v>
      </c>
      <c r="K6">
        <v>40.4</v>
      </c>
      <c r="L6">
        <v>40</v>
      </c>
      <c r="M6">
        <v>40.5</v>
      </c>
      <c r="O6">
        <v>41.3</v>
      </c>
      <c r="P6">
        <v>40.799999999999997</v>
      </c>
      <c r="R6">
        <v>39.9</v>
      </c>
      <c r="S6">
        <v>40.200000000000003</v>
      </c>
      <c r="T6">
        <v>41</v>
      </c>
      <c r="U6">
        <v>40.1</v>
      </c>
      <c r="V6">
        <v>39.700000000000003</v>
      </c>
      <c r="X6">
        <v>40.1</v>
      </c>
      <c r="Y6">
        <v>40.5</v>
      </c>
      <c r="Z6">
        <v>40.5</v>
      </c>
      <c r="AA6">
        <v>39.799999999999997</v>
      </c>
      <c r="AC6">
        <v>39.799999999999997</v>
      </c>
      <c r="AE6">
        <v>39.9</v>
      </c>
      <c r="AF6">
        <v>41.2</v>
      </c>
      <c r="AG6">
        <v>41.3</v>
      </c>
      <c r="AI6">
        <v>40.5</v>
      </c>
      <c r="AJ6">
        <v>41.3</v>
      </c>
      <c r="AK6">
        <v>40.799999999999997</v>
      </c>
      <c r="AM6">
        <v>41.5</v>
      </c>
      <c r="AN6">
        <v>40.9</v>
      </c>
      <c r="AO6">
        <v>42.3</v>
      </c>
      <c r="AP6">
        <v>40.6</v>
      </c>
      <c r="AQ6">
        <v>41</v>
      </c>
      <c r="AS6">
        <v>40.9</v>
      </c>
      <c r="AT6">
        <v>42.5</v>
      </c>
      <c r="AU6">
        <v>41.2</v>
      </c>
      <c r="AW6">
        <v>40.200000000000003</v>
      </c>
      <c r="AX6">
        <v>39.299999999999997</v>
      </c>
      <c r="AZ6">
        <v>31.4</v>
      </c>
      <c r="BB6">
        <v>41.5</v>
      </c>
      <c r="BC6">
        <v>40</v>
      </c>
      <c r="BD6">
        <v>40.6</v>
      </c>
      <c r="BE6">
        <v>39.799999999999997</v>
      </c>
      <c r="BF6">
        <v>40.6</v>
      </c>
      <c r="BH6">
        <v>40.4</v>
      </c>
      <c r="BI6">
        <v>40.4</v>
      </c>
      <c r="BJ6">
        <v>39.700000000000003</v>
      </c>
      <c r="BK6">
        <v>40.200000000000003</v>
      </c>
      <c r="BL6">
        <v>38.799999999999997</v>
      </c>
      <c r="BM6">
        <v>39.5</v>
      </c>
      <c r="BN6">
        <v>40.1</v>
      </c>
      <c r="BO6">
        <v>39.9</v>
      </c>
    </row>
    <row r="7" spans="1:67" x14ac:dyDescent="0.25">
      <c r="A7" s="1" t="s">
        <v>9</v>
      </c>
      <c r="B7">
        <v>35.6</v>
      </c>
      <c r="C7">
        <v>36.4</v>
      </c>
      <c r="D7">
        <v>36.1</v>
      </c>
      <c r="E7">
        <v>35.9</v>
      </c>
      <c r="G7">
        <v>33.299999999999997</v>
      </c>
      <c r="I7">
        <v>32.700000000000003</v>
      </c>
      <c r="J7">
        <v>33.9</v>
      </c>
      <c r="K7">
        <v>32.700000000000003</v>
      </c>
      <c r="L7">
        <v>35.700000000000003</v>
      </c>
      <c r="M7">
        <v>33.299999999999997</v>
      </c>
      <c r="O7">
        <v>34.4</v>
      </c>
      <c r="P7">
        <v>32.5</v>
      </c>
      <c r="R7">
        <v>36.799999999999997</v>
      </c>
      <c r="S7">
        <v>32.9</v>
      </c>
      <c r="T7">
        <v>36.700000000000003</v>
      </c>
      <c r="U7">
        <v>33.799999999999997</v>
      </c>
      <c r="V7">
        <v>33.799999999999997</v>
      </c>
      <c r="X7">
        <v>33.9</v>
      </c>
      <c r="Y7">
        <v>32.9</v>
      </c>
      <c r="Z7">
        <v>35.799999999999997</v>
      </c>
      <c r="AA7">
        <v>33.799999999999997</v>
      </c>
      <c r="AC7">
        <v>35.799999999999997</v>
      </c>
      <c r="AE7">
        <v>33.299999999999997</v>
      </c>
      <c r="AF7">
        <v>33.6</v>
      </c>
      <c r="AG7">
        <v>34</v>
      </c>
      <c r="AI7">
        <v>33.1</v>
      </c>
      <c r="AJ7">
        <v>36</v>
      </c>
      <c r="AK7">
        <v>37</v>
      </c>
      <c r="AM7">
        <v>35.4</v>
      </c>
      <c r="AN7">
        <v>36.4</v>
      </c>
      <c r="AO7">
        <v>35.6</v>
      </c>
      <c r="AP7">
        <v>34.299999999999997</v>
      </c>
      <c r="AQ7">
        <v>35.700000000000003</v>
      </c>
      <c r="AS7">
        <v>35.700000000000003</v>
      </c>
      <c r="AT7">
        <v>35.5</v>
      </c>
      <c r="AU7">
        <v>36.4</v>
      </c>
      <c r="AW7">
        <v>33.4</v>
      </c>
      <c r="AX7">
        <v>33.5</v>
      </c>
      <c r="AZ7">
        <v>36.1</v>
      </c>
      <c r="BB7">
        <v>36.700000000000003</v>
      </c>
      <c r="BC7">
        <v>34.700000000000003</v>
      </c>
      <c r="BD7">
        <v>34.799999999999997</v>
      </c>
      <c r="BE7">
        <v>34.1</v>
      </c>
      <c r="BF7">
        <v>34.6</v>
      </c>
      <c r="BH7">
        <v>33.6</v>
      </c>
      <c r="BI7">
        <v>32.9</v>
      </c>
      <c r="BJ7">
        <v>333.3</v>
      </c>
      <c r="BK7">
        <v>32.4</v>
      </c>
      <c r="BL7">
        <v>33.6</v>
      </c>
      <c r="BM7">
        <v>35.700000000000003</v>
      </c>
      <c r="BN7">
        <v>33.700000000000003</v>
      </c>
      <c r="BO7">
        <v>33.200000000000003</v>
      </c>
    </row>
    <row r="8" spans="1:67" x14ac:dyDescent="0.25">
      <c r="A8" s="1" t="s">
        <v>17</v>
      </c>
      <c r="B8">
        <v>19.3</v>
      </c>
      <c r="C8">
        <v>19.2</v>
      </c>
      <c r="D8">
        <v>19.2</v>
      </c>
      <c r="E8">
        <v>19</v>
      </c>
      <c r="G8">
        <v>17</v>
      </c>
      <c r="I8">
        <v>17.399999999999999</v>
      </c>
      <c r="J8">
        <v>18.8</v>
      </c>
      <c r="K8">
        <v>17.3</v>
      </c>
      <c r="L8">
        <v>18</v>
      </c>
      <c r="M8">
        <v>17</v>
      </c>
      <c r="O8">
        <v>19</v>
      </c>
      <c r="P8">
        <v>17.399999999999999</v>
      </c>
      <c r="R8">
        <v>16.3</v>
      </c>
      <c r="S8">
        <v>16.600000000000001</v>
      </c>
      <c r="T8">
        <v>19.100000000000001</v>
      </c>
      <c r="U8">
        <v>17.100000000000001</v>
      </c>
      <c r="V8">
        <v>17.399999999999999</v>
      </c>
      <c r="X8">
        <v>17.5</v>
      </c>
      <c r="Y8">
        <v>17.7</v>
      </c>
      <c r="Z8">
        <v>19.2</v>
      </c>
      <c r="AA8">
        <v>17.399999999999999</v>
      </c>
      <c r="AC8">
        <v>18.600000000000001</v>
      </c>
      <c r="AE8">
        <v>17</v>
      </c>
      <c r="AF8">
        <v>19.399999999999999</v>
      </c>
      <c r="AG8">
        <v>19</v>
      </c>
      <c r="AI8">
        <v>17.399999999999999</v>
      </c>
      <c r="AJ8">
        <v>19.100000000000001</v>
      </c>
      <c r="AK8">
        <v>19.3</v>
      </c>
      <c r="AM8">
        <v>19.100000000000001</v>
      </c>
      <c r="AN8">
        <v>19.2</v>
      </c>
      <c r="AO8">
        <v>19</v>
      </c>
      <c r="AP8">
        <v>17.100000000000001</v>
      </c>
      <c r="AQ8">
        <v>19.3</v>
      </c>
      <c r="AS8">
        <v>18.899999999999999</v>
      </c>
      <c r="AT8">
        <v>19.2</v>
      </c>
      <c r="AU8">
        <v>18.899999999999999</v>
      </c>
      <c r="AW8">
        <v>17.2</v>
      </c>
      <c r="AX8">
        <v>17</v>
      </c>
      <c r="AZ8">
        <v>19</v>
      </c>
      <c r="BB8">
        <v>19.2</v>
      </c>
      <c r="BC8">
        <v>17.8</v>
      </c>
      <c r="BD8">
        <v>17.7</v>
      </c>
      <c r="BE8">
        <v>16.899999999999999</v>
      </c>
      <c r="BF8">
        <v>17.2</v>
      </c>
      <c r="BH8">
        <v>17.5</v>
      </c>
      <c r="BI8">
        <v>17.899999999999999</v>
      </c>
      <c r="BJ8">
        <v>17.399999999999999</v>
      </c>
      <c r="BK8">
        <v>17.3</v>
      </c>
      <c r="BL8">
        <v>17.100000000000001</v>
      </c>
      <c r="BM8">
        <v>18.7</v>
      </c>
      <c r="BN8">
        <v>17.600000000000001</v>
      </c>
      <c r="BO8">
        <v>17.8</v>
      </c>
    </row>
    <row r="9" spans="1:67" x14ac:dyDescent="0.25">
      <c r="A9" s="1" t="s">
        <v>18</v>
      </c>
      <c r="B9">
        <v>2.2000000000000002</v>
      </c>
      <c r="C9">
        <v>2.2999999999999998</v>
      </c>
      <c r="D9">
        <v>2.2999999999999998</v>
      </c>
      <c r="E9">
        <v>2.2000000000000002</v>
      </c>
      <c r="G9">
        <v>2.7</v>
      </c>
      <c r="I9">
        <v>2.9</v>
      </c>
      <c r="J9">
        <v>3</v>
      </c>
      <c r="K9">
        <v>3</v>
      </c>
      <c r="L9">
        <v>3.2</v>
      </c>
      <c r="M9">
        <v>2</v>
      </c>
      <c r="O9">
        <v>2.2999999999999998</v>
      </c>
      <c r="P9">
        <v>2.2999999999999998</v>
      </c>
      <c r="R9">
        <v>2.5</v>
      </c>
      <c r="S9">
        <v>2.7</v>
      </c>
      <c r="T9">
        <v>3.2</v>
      </c>
      <c r="U9">
        <v>3</v>
      </c>
      <c r="V9">
        <v>2.9</v>
      </c>
      <c r="X9">
        <v>2</v>
      </c>
      <c r="Y9">
        <v>2.2000000000000002</v>
      </c>
      <c r="Z9">
        <v>2.2999999999999998</v>
      </c>
      <c r="AA9">
        <v>2.4</v>
      </c>
      <c r="AC9">
        <v>3</v>
      </c>
      <c r="AE9">
        <v>2.8</v>
      </c>
      <c r="AF9">
        <v>3</v>
      </c>
      <c r="AG9">
        <v>3.4</v>
      </c>
      <c r="AI9">
        <v>2.7</v>
      </c>
      <c r="AJ9">
        <v>3.3</v>
      </c>
      <c r="AK9">
        <v>3</v>
      </c>
      <c r="AM9" s="11">
        <v>1.5</v>
      </c>
      <c r="AN9" s="11">
        <v>2.1</v>
      </c>
      <c r="AO9" s="11">
        <v>2.1</v>
      </c>
      <c r="AP9" s="11">
        <v>1.6</v>
      </c>
      <c r="AQ9" s="11">
        <v>1.9</v>
      </c>
      <c r="AS9" s="14">
        <v>3.3</v>
      </c>
      <c r="AT9" s="14">
        <v>2.8</v>
      </c>
      <c r="AU9" s="14">
        <v>3.5</v>
      </c>
      <c r="AW9" s="11">
        <v>2.2000000000000002</v>
      </c>
      <c r="AX9" s="11">
        <v>2.4</v>
      </c>
      <c r="AZ9">
        <v>2.7</v>
      </c>
      <c r="BB9">
        <v>1.7</v>
      </c>
      <c r="BC9">
        <v>2</v>
      </c>
      <c r="BD9">
        <v>2.4</v>
      </c>
      <c r="BE9">
        <v>2.4</v>
      </c>
      <c r="BF9">
        <v>1.8</v>
      </c>
      <c r="BH9">
        <v>2.2999999999999998</v>
      </c>
      <c r="BI9">
        <v>2.4</v>
      </c>
      <c r="BJ9">
        <v>2.2000000000000002</v>
      </c>
      <c r="BK9">
        <v>2.4</v>
      </c>
      <c r="BL9">
        <v>2.9</v>
      </c>
      <c r="BM9">
        <v>3</v>
      </c>
      <c r="BN9">
        <v>2.5</v>
      </c>
      <c r="BO9">
        <v>2.6</v>
      </c>
    </row>
    <row r="10" spans="1:67" x14ac:dyDescent="0.25">
      <c r="A10" s="1" t="s">
        <v>19</v>
      </c>
      <c r="B10">
        <v>0.6</v>
      </c>
      <c r="C10">
        <v>0.6</v>
      </c>
      <c r="D10">
        <v>0.7</v>
      </c>
      <c r="E10">
        <v>0.7</v>
      </c>
      <c r="I10">
        <v>0.2</v>
      </c>
      <c r="K10">
        <v>0.2</v>
      </c>
      <c r="M10">
        <v>0.2</v>
      </c>
      <c r="P10">
        <v>0.3</v>
      </c>
      <c r="R10">
        <v>0.2</v>
      </c>
      <c r="X10">
        <v>0.2</v>
      </c>
      <c r="Y10">
        <v>0.2</v>
      </c>
      <c r="AI10">
        <v>0.4</v>
      </c>
      <c r="AJ10">
        <v>0.3</v>
      </c>
      <c r="AM10" s="11">
        <v>1.7</v>
      </c>
      <c r="AN10" s="11">
        <v>1.4</v>
      </c>
      <c r="AO10" s="11">
        <v>1</v>
      </c>
      <c r="AP10" s="11">
        <v>1.5</v>
      </c>
      <c r="AQ10" s="11">
        <v>2.1</v>
      </c>
      <c r="AW10" s="11">
        <v>1.5</v>
      </c>
      <c r="AX10" s="11">
        <v>1.1000000000000001</v>
      </c>
      <c r="AZ10">
        <v>0.8</v>
      </c>
      <c r="BB10">
        <v>1</v>
      </c>
      <c r="BC10">
        <v>0.7</v>
      </c>
      <c r="BD10">
        <v>0.9</v>
      </c>
      <c r="BE10">
        <v>0.8</v>
      </c>
      <c r="BF10">
        <v>1</v>
      </c>
      <c r="BJ10">
        <v>0.8</v>
      </c>
      <c r="BK10">
        <v>0.7</v>
      </c>
      <c r="BL10">
        <v>0.8</v>
      </c>
      <c r="BM10">
        <v>0.7</v>
      </c>
      <c r="BO10">
        <v>0.7</v>
      </c>
    </row>
    <row r="11" spans="1:67" x14ac:dyDescent="0.25">
      <c r="A11" s="1"/>
    </row>
    <row r="12" spans="1:67" x14ac:dyDescent="0.25">
      <c r="A12" s="1" t="s">
        <v>216</v>
      </c>
      <c r="B12" s="57">
        <f>B10/B9</f>
        <v>0.27272727272727271</v>
      </c>
      <c r="C12" s="57">
        <f t="shared" ref="C12:BM12" si="0">C10/C9</f>
        <v>0.2608695652173913</v>
      </c>
      <c r="D12" s="57">
        <f t="shared" si="0"/>
        <v>0.30434782608695654</v>
      </c>
      <c r="E12" s="57">
        <f t="shared" si="0"/>
        <v>0.31818181818181812</v>
      </c>
      <c r="F12" s="57"/>
      <c r="G12" s="57"/>
      <c r="H12" s="57"/>
      <c r="I12" s="57">
        <f t="shared" si="0"/>
        <v>6.8965517241379309E-2</v>
      </c>
      <c r="J12" s="57"/>
      <c r="K12" s="57">
        <f t="shared" si="0"/>
        <v>6.6666666666666666E-2</v>
      </c>
      <c r="L12" s="57"/>
      <c r="M12" s="57">
        <f t="shared" si="0"/>
        <v>0.1</v>
      </c>
      <c r="N12" s="57"/>
      <c r="O12" s="57"/>
      <c r="P12" s="57">
        <f t="shared" si="0"/>
        <v>0.13043478260869565</v>
      </c>
      <c r="Q12" s="57"/>
      <c r="R12" s="57">
        <f t="shared" si="0"/>
        <v>0.08</v>
      </c>
      <c r="S12" s="57"/>
      <c r="T12" s="57"/>
      <c r="U12" s="57"/>
      <c r="V12" s="57"/>
      <c r="W12" s="57"/>
      <c r="X12" s="57">
        <f t="shared" si="0"/>
        <v>0.1</v>
      </c>
      <c r="Y12" s="57">
        <f t="shared" si="0"/>
        <v>9.0909090909090912E-2</v>
      </c>
      <c r="Z12" s="57"/>
      <c r="AA12" s="57"/>
      <c r="AB12" s="57"/>
      <c r="AC12" s="57"/>
      <c r="AD12" s="57"/>
      <c r="AE12" s="57"/>
      <c r="AF12" s="57"/>
      <c r="AG12" s="57"/>
      <c r="AH12" s="57"/>
      <c r="AI12" s="57">
        <f t="shared" si="0"/>
        <v>0.14814814814814814</v>
      </c>
      <c r="AJ12" s="57">
        <f t="shared" si="0"/>
        <v>9.0909090909090912E-2</v>
      </c>
      <c r="AK12" s="57"/>
      <c r="AL12" s="57"/>
      <c r="AM12" s="58">
        <f t="shared" si="0"/>
        <v>1.1333333333333333</v>
      </c>
      <c r="AN12" s="58">
        <f t="shared" si="0"/>
        <v>0.66666666666666663</v>
      </c>
      <c r="AO12" s="58">
        <f t="shared" si="0"/>
        <v>0.47619047619047616</v>
      </c>
      <c r="AP12" s="58">
        <f t="shared" si="0"/>
        <v>0.9375</v>
      </c>
      <c r="AQ12" s="58">
        <f t="shared" si="0"/>
        <v>1.1052631578947369</v>
      </c>
      <c r="AR12" s="57"/>
      <c r="AS12" s="57"/>
      <c r="AT12" s="57"/>
      <c r="AU12" s="57"/>
      <c r="AV12" s="57"/>
      <c r="AW12" s="58">
        <f t="shared" si="0"/>
        <v>0.68181818181818177</v>
      </c>
      <c r="AX12" s="58">
        <f t="shared" si="0"/>
        <v>0.45833333333333337</v>
      </c>
      <c r="AY12" s="57"/>
      <c r="AZ12" s="57">
        <f t="shared" si="0"/>
        <v>0.29629629629629628</v>
      </c>
      <c r="BA12" s="57"/>
      <c r="BB12" s="57">
        <f t="shared" si="0"/>
        <v>0.58823529411764708</v>
      </c>
      <c r="BC12" s="57">
        <f t="shared" si="0"/>
        <v>0.35</v>
      </c>
      <c r="BD12" s="57">
        <f t="shared" si="0"/>
        <v>0.375</v>
      </c>
      <c r="BE12" s="57">
        <f t="shared" si="0"/>
        <v>0.33333333333333337</v>
      </c>
      <c r="BF12" s="57">
        <f t="shared" si="0"/>
        <v>0.55555555555555558</v>
      </c>
      <c r="BG12" s="57"/>
      <c r="BH12" s="57"/>
      <c r="BI12" s="57"/>
      <c r="BJ12" s="57">
        <f t="shared" si="0"/>
        <v>0.36363636363636365</v>
      </c>
      <c r="BK12" s="57">
        <f t="shared" si="0"/>
        <v>0.29166666666666669</v>
      </c>
      <c r="BL12" s="57">
        <f t="shared" si="0"/>
        <v>0.27586206896551724</v>
      </c>
      <c r="BM12" s="57">
        <f t="shared" si="0"/>
        <v>0.23333333333333331</v>
      </c>
      <c r="BN12" s="57"/>
      <c r="BO12" s="57">
        <f t="shared" ref="BO12" si="1">BO10/BO9</f>
        <v>0.26923076923076922</v>
      </c>
    </row>
    <row r="13" spans="1:67" x14ac:dyDescent="0.25">
      <c r="A13" s="1"/>
    </row>
    <row r="14" spans="1:67" x14ac:dyDescent="0.25">
      <c r="BH14" t="s">
        <v>136</v>
      </c>
    </row>
    <row r="15" spans="1:67" x14ac:dyDescent="0.25">
      <c r="A15" t="s">
        <v>222</v>
      </c>
      <c r="J15" t="s">
        <v>173</v>
      </c>
      <c r="BH15" t="s">
        <v>137</v>
      </c>
    </row>
    <row r="16" spans="1:67" x14ac:dyDescent="0.25">
      <c r="A16" s="1" t="s">
        <v>2</v>
      </c>
      <c r="B16" t="s">
        <v>21</v>
      </c>
      <c r="D16" s="24" t="s">
        <v>171</v>
      </c>
      <c r="E16" s="25"/>
      <c r="F16" s="25"/>
      <c r="G16" s="25"/>
      <c r="H16" s="26"/>
      <c r="J16" t="s">
        <v>114</v>
      </c>
      <c r="K16" t="s">
        <v>108</v>
      </c>
      <c r="N16" s="24" t="s">
        <v>175</v>
      </c>
      <c r="O16" s="25"/>
      <c r="P16" s="25"/>
      <c r="Q16" s="25"/>
      <c r="R16" s="25"/>
      <c r="S16" s="25"/>
      <c r="T16" s="25"/>
      <c r="U16" s="25"/>
      <c r="V16" s="26"/>
    </row>
    <row r="17" spans="1:60" x14ac:dyDescent="0.25">
      <c r="A17" s="1" t="s">
        <v>3</v>
      </c>
      <c r="B17" t="s">
        <v>20</v>
      </c>
      <c r="D17" s="38" t="s">
        <v>239</v>
      </c>
      <c r="E17" s="22"/>
      <c r="F17" s="22"/>
      <c r="G17" s="22"/>
      <c r="H17" s="28"/>
      <c r="N17" s="38" t="s">
        <v>176</v>
      </c>
      <c r="O17" s="22"/>
      <c r="P17" s="22"/>
      <c r="Q17" s="22"/>
      <c r="R17" s="22"/>
      <c r="S17" s="22"/>
      <c r="T17" s="22"/>
      <c r="U17" s="22"/>
      <c r="V17" s="28"/>
      <c r="BH17" t="s">
        <v>138</v>
      </c>
    </row>
    <row r="18" spans="1:60" x14ac:dyDescent="0.25">
      <c r="A18" s="1" t="s">
        <v>17</v>
      </c>
      <c r="B18">
        <v>14.1</v>
      </c>
      <c r="D18" s="38" t="s">
        <v>17</v>
      </c>
      <c r="E18" s="22">
        <v>12.9</v>
      </c>
      <c r="F18" s="22"/>
      <c r="G18" s="22"/>
      <c r="H18" s="28"/>
      <c r="J18" s="1" t="s">
        <v>17</v>
      </c>
      <c r="K18">
        <v>16</v>
      </c>
      <c r="N18" s="38">
        <v>16.8</v>
      </c>
      <c r="O18" s="22"/>
      <c r="P18" s="22"/>
      <c r="Q18" s="22"/>
      <c r="R18" s="22"/>
      <c r="S18" s="22"/>
      <c r="T18" s="22"/>
      <c r="U18" s="22"/>
      <c r="V18" s="28"/>
    </row>
    <row r="19" spans="1:60" x14ac:dyDescent="0.25">
      <c r="A19" s="1" t="s">
        <v>9</v>
      </c>
      <c r="B19">
        <v>24</v>
      </c>
      <c r="D19" s="38" t="s">
        <v>9</v>
      </c>
      <c r="E19" s="22">
        <v>26.6</v>
      </c>
      <c r="F19" s="22"/>
      <c r="G19" s="22"/>
      <c r="H19" s="28"/>
      <c r="J19" s="1" t="s">
        <v>9</v>
      </c>
      <c r="K19">
        <v>31</v>
      </c>
      <c r="N19" s="38">
        <v>34.799999999999997</v>
      </c>
      <c r="O19" s="22"/>
      <c r="P19" s="22"/>
      <c r="Q19" s="22"/>
      <c r="R19" s="22"/>
      <c r="S19" s="22"/>
      <c r="T19" s="22"/>
      <c r="U19" s="22"/>
      <c r="V19" s="28"/>
    </row>
    <row r="20" spans="1:60" x14ac:dyDescent="0.25">
      <c r="A20" s="1" t="s">
        <v>22</v>
      </c>
      <c r="B20">
        <v>30.1</v>
      </c>
      <c r="D20" s="38" t="s">
        <v>22</v>
      </c>
      <c r="E20" s="22">
        <v>29.2</v>
      </c>
      <c r="F20" s="22"/>
      <c r="G20" s="22"/>
      <c r="H20" s="28"/>
      <c r="J20" s="1" t="s">
        <v>109</v>
      </c>
      <c r="K20">
        <v>36.799999999999997</v>
      </c>
      <c r="L20" s="39">
        <f>SUM(K20:K24)</f>
        <v>51.500000000000007</v>
      </c>
      <c r="M20" s="39" t="s">
        <v>174</v>
      </c>
      <c r="N20" s="29">
        <v>48.4</v>
      </c>
      <c r="O20" s="30"/>
      <c r="P20" s="30"/>
      <c r="Q20" s="30"/>
      <c r="R20" s="30"/>
      <c r="S20" s="30"/>
      <c r="T20" s="30"/>
      <c r="U20" s="30"/>
      <c r="V20" s="31"/>
    </row>
    <row r="21" spans="1:60" x14ac:dyDescent="0.25">
      <c r="A21" s="1" t="s">
        <v>23</v>
      </c>
      <c r="B21">
        <v>15.5</v>
      </c>
      <c r="D21" s="38" t="s">
        <v>23</v>
      </c>
      <c r="E21" s="22">
        <v>14.5</v>
      </c>
      <c r="F21" s="22"/>
      <c r="G21" s="22"/>
      <c r="H21" s="28"/>
      <c r="J21" s="1" t="s">
        <v>110</v>
      </c>
      <c r="K21">
        <v>5.7</v>
      </c>
    </row>
    <row r="22" spans="1:60" x14ac:dyDescent="0.25">
      <c r="A22" s="1" t="s">
        <v>24</v>
      </c>
      <c r="B22">
        <v>12.4</v>
      </c>
      <c r="D22" s="38" t="s">
        <v>24</v>
      </c>
      <c r="E22" s="22">
        <v>12</v>
      </c>
      <c r="F22" s="22"/>
      <c r="G22" s="22"/>
      <c r="H22" s="28"/>
      <c r="J22" s="1" t="s">
        <v>111</v>
      </c>
      <c r="K22">
        <v>3.7</v>
      </c>
    </row>
    <row r="23" spans="1:60" x14ac:dyDescent="0.25">
      <c r="A23" s="1" t="s">
        <v>25</v>
      </c>
      <c r="B23">
        <v>2.7</v>
      </c>
      <c r="D23" s="38"/>
      <c r="E23" s="22"/>
      <c r="F23" s="22"/>
      <c r="G23" s="22"/>
      <c r="H23" s="28"/>
      <c r="J23" s="1" t="s">
        <v>112</v>
      </c>
      <c r="K23">
        <v>2.7</v>
      </c>
    </row>
    <row r="24" spans="1:60" x14ac:dyDescent="0.25">
      <c r="A24" s="1" t="s">
        <v>26</v>
      </c>
      <c r="B24">
        <v>1.2</v>
      </c>
      <c r="D24" s="38"/>
      <c r="E24" s="22"/>
      <c r="F24" s="22"/>
      <c r="G24" s="22"/>
      <c r="H24" s="28"/>
      <c r="J24" s="1" t="s">
        <v>113</v>
      </c>
      <c r="K24">
        <v>2.6</v>
      </c>
    </row>
    <row r="25" spans="1:60" x14ac:dyDescent="0.25">
      <c r="D25" s="29" t="s">
        <v>172</v>
      </c>
      <c r="E25" s="30">
        <v>4.8</v>
      </c>
      <c r="F25" s="30"/>
      <c r="G25" s="30"/>
      <c r="H25" s="31"/>
      <c r="J25" s="1" t="s">
        <v>40</v>
      </c>
      <c r="K25">
        <v>0.8</v>
      </c>
    </row>
    <row r="26" spans="1:60" x14ac:dyDescent="0.25">
      <c r="J26" s="1" t="s">
        <v>10</v>
      </c>
      <c r="K26">
        <v>0.8</v>
      </c>
    </row>
  </sheetData>
  <mergeCells count="1">
    <mergeCell ref="H1:AF2"/>
  </mergeCells>
  <pageMargins left="0.31496062992125984" right="0.31496062992125984" top="0.74803149606299213" bottom="0.74803149606299213" header="0.31496062992125984" footer="0.31496062992125984"/>
  <pageSetup paperSize="9" scale="55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zoomScale="90" zoomScaleNormal="90" workbookViewId="0"/>
  </sheetViews>
  <sheetFormatPr defaultRowHeight="15" x14ac:dyDescent="0.25"/>
  <cols>
    <col min="2" max="2" width="11.5703125" bestFit="1" customWidth="1"/>
    <col min="6" max="6" width="3.5703125" customWidth="1"/>
    <col min="7" max="7" width="12.5703125" bestFit="1" customWidth="1"/>
    <col min="8" max="8" width="3.7109375" customWidth="1"/>
    <col min="9" max="9" width="3.42578125" bestFit="1" customWidth="1"/>
    <col min="13" max="13" width="8.85546875" bestFit="1" customWidth="1"/>
    <col min="14" max="14" width="10" bestFit="1" customWidth="1"/>
    <col min="15" max="15" width="8.85546875" bestFit="1" customWidth="1"/>
    <col min="16" max="16" width="10" bestFit="1" customWidth="1"/>
    <col min="17" max="20" width="8.85546875" bestFit="1" customWidth="1"/>
    <col min="21" max="21" width="10.85546875" bestFit="1" customWidth="1"/>
  </cols>
  <sheetData>
    <row r="1" spans="1:21" x14ac:dyDescent="0.25">
      <c r="A1" t="s">
        <v>215</v>
      </c>
      <c r="E1" s="42" t="s">
        <v>177</v>
      </c>
      <c r="F1" s="99" t="s">
        <v>241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1" ht="18" x14ac:dyDescent="0.35">
      <c r="A2" t="s">
        <v>151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4" spans="1:21" x14ac:dyDescent="0.25">
      <c r="A4" s="4" t="s">
        <v>1</v>
      </c>
      <c r="B4" s="2">
        <v>42836</v>
      </c>
      <c r="G4" s="59" t="s">
        <v>155</v>
      </c>
      <c r="J4" t="s">
        <v>217</v>
      </c>
      <c r="L4" s="22"/>
      <c r="M4" s="23"/>
      <c r="N4" s="22"/>
      <c r="O4" s="27"/>
      <c r="P4" s="27"/>
      <c r="Q4" s="22"/>
      <c r="R4" s="22"/>
      <c r="S4" s="22"/>
      <c r="T4" s="22"/>
      <c r="U4" s="27"/>
    </row>
    <row r="5" spans="1:21" x14ac:dyDescent="0.25">
      <c r="A5" s="1" t="s">
        <v>2</v>
      </c>
      <c r="B5" s="18" t="s">
        <v>90</v>
      </c>
      <c r="C5" t="s">
        <v>90</v>
      </c>
      <c r="D5" t="s">
        <v>90</v>
      </c>
      <c r="E5" s="18" t="s">
        <v>90</v>
      </c>
      <c r="F5" s="22"/>
      <c r="G5" s="60" t="s">
        <v>156</v>
      </c>
      <c r="M5" s="16" t="s">
        <v>97</v>
      </c>
      <c r="N5" s="6" t="s">
        <v>97</v>
      </c>
      <c r="O5" s="16" t="s">
        <v>93</v>
      </c>
      <c r="P5" s="6" t="s">
        <v>93</v>
      </c>
      <c r="Q5" s="16" t="s">
        <v>94</v>
      </c>
      <c r="R5" s="6" t="s">
        <v>94</v>
      </c>
      <c r="S5" s="16" t="s">
        <v>99</v>
      </c>
      <c r="T5" s="6" t="s">
        <v>99</v>
      </c>
    </row>
    <row r="6" spans="1:21" x14ac:dyDescent="0.25">
      <c r="A6" s="1" t="s">
        <v>3</v>
      </c>
      <c r="B6" s="19" t="s">
        <v>97</v>
      </c>
      <c r="C6" t="s">
        <v>93</v>
      </c>
      <c r="D6" t="s">
        <v>94</v>
      </c>
      <c r="E6" s="19" t="s">
        <v>99</v>
      </c>
      <c r="F6" s="22"/>
      <c r="G6" s="61"/>
      <c r="J6" s="7" t="s">
        <v>212</v>
      </c>
      <c r="M6" s="16" t="s">
        <v>210</v>
      </c>
      <c r="N6" s="6" t="s">
        <v>211</v>
      </c>
      <c r="O6" s="16" t="s">
        <v>210</v>
      </c>
      <c r="P6" s="6" t="s">
        <v>211</v>
      </c>
      <c r="Q6" s="16" t="s">
        <v>210</v>
      </c>
      <c r="R6" s="6" t="s">
        <v>211</v>
      </c>
      <c r="S6" s="16" t="s">
        <v>210</v>
      </c>
      <c r="T6" s="6" t="s">
        <v>211</v>
      </c>
    </row>
    <row r="7" spans="1:21" x14ac:dyDescent="0.25">
      <c r="A7" s="1" t="s">
        <v>9</v>
      </c>
      <c r="B7" s="19">
        <v>43.8</v>
      </c>
      <c r="C7">
        <v>43.6</v>
      </c>
      <c r="D7">
        <v>43.4</v>
      </c>
      <c r="E7" s="19">
        <v>43.6</v>
      </c>
      <c r="F7" s="22"/>
      <c r="G7" s="34">
        <v>43.78</v>
      </c>
      <c r="K7" t="s">
        <v>18</v>
      </c>
      <c r="M7" s="16"/>
      <c r="N7" s="6"/>
      <c r="O7" s="16"/>
      <c r="P7" s="6"/>
      <c r="Q7" s="16"/>
      <c r="R7" s="6"/>
      <c r="S7" s="16"/>
      <c r="T7" s="6"/>
    </row>
    <row r="8" spans="1:21" x14ac:dyDescent="0.25">
      <c r="A8" s="1" t="s">
        <v>50</v>
      </c>
      <c r="B8" s="19">
        <v>26.5</v>
      </c>
      <c r="C8">
        <v>25.9</v>
      </c>
      <c r="D8">
        <v>26.5</v>
      </c>
      <c r="E8" s="19">
        <v>26.9</v>
      </c>
      <c r="F8" s="22"/>
      <c r="G8" s="34">
        <v>22.42</v>
      </c>
      <c r="J8">
        <v>1.35</v>
      </c>
      <c r="K8" t="s">
        <v>153</v>
      </c>
      <c r="M8" s="16">
        <v>5.6</v>
      </c>
      <c r="N8" s="6">
        <v>7.56</v>
      </c>
      <c r="O8" s="16">
        <v>5.2</v>
      </c>
      <c r="P8" s="6">
        <v>7.0200000000000005</v>
      </c>
      <c r="Q8" s="16">
        <v>6.1</v>
      </c>
      <c r="R8" s="6">
        <v>8.2349999999999994</v>
      </c>
      <c r="S8" s="16">
        <v>6.7</v>
      </c>
      <c r="T8" s="6">
        <v>9.0450000000000017</v>
      </c>
    </row>
    <row r="9" spans="1:21" x14ac:dyDescent="0.25">
      <c r="A9" s="1" t="s">
        <v>51</v>
      </c>
      <c r="B9" s="19">
        <v>13.5</v>
      </c>
      <c r="C9">
        <v>13.9</v>
      </c>
      <c r="D9">
        <v>13.4</v>
      </c>
      <c r="E9" s="19">
        <v>13</v>
      </c>
      <c r="F9" s="22"/>
      <c r="G9" s="34">
        <v>15.38</v>
      </c>
      <c r="J9">
        <v>1.66</v>
      </c>
      <c r="K9" t="s">
        <v>147</v>
      </c>
      <c r="M9" s="16"/>
      <c r="N9" s="6"/>
      <c r="O9" s="16"/>
      <c r="P9" s="6"/>
      <c r="Q9" s="16"/>
      <c r="R9" s="6"/>
      <c r="S9" s="16"/>
      <c r="T9" s="6"/>
    </row>
    <row r="10" spans="1:21" x14ac:dyDescent="0.25">
      <c r="A10" s="1" t="s">
        <v>10</v>
      </c>
      <c r="B10" s="19">
        <v>8.5</v>
      </c>
      <c r="C10">
        <v>8.6</v>
      </c>
      <c r="D10">
        <v>7.6</v>
      </c>
      <c r="E10" s="19">
        <v>6.2</v>
      </c>
      <c r="F10" s="22"/>
      <c r="G10" s="34">
        <v>9.14</v>
      </c>
      <c r="J10">
        <v>1.89</v>
      </c>
      <c r="K10" t="s">
        <v>144</v>
      </c>
      <c r="M10" s="16">
        <v>13.5</v>
      </c>
      <c r="N10" s="6">
        <v>25.514999999999997</v>
      </c>
      <c r="O10" s="16">
        <v>13.9</v>
      </c>
      <c r="P10" s="6">
        <v>26.271000000000001</v>
      </c>
      <c r="Q10" s="16">
        <v>13.4</v>
      </c>
      <c r="R10" s="6">
        <v>25.326000000000001</v>
      </c>
      <c r="S10" s="16">
        <v>13</v>
      </c>
      <c r="T10" s="6">
        <v>24.57</v>
      </c>
    </row>
    <row r="11" spans="1:21" x14ac:dyDescent="0.25">
      <c r="A11" s="1" t="s">
        <v>95</v>
      </c>
      <c r="B11" s="19">
        <v>5.6</v>
      </c>
      <c r="C11">
        <v>5.2</v>
      </c>
      <c r="D11">
        <v>6.1</v>
      </c>
      <c r="E11" s="19">
        <v>6.7</v>
      </c>
      <c r="F11" s="22"/>
      <c r="G11" s="34">
        <v>5.24</v>
      </c>
      <c r="J11">
        <v>2.14</v>
      </c>
      <c r="K11" t="s">
        <v>143</v>
      </c>
      <c r="M11" s="16">
        <v>26.5</v>
      </c>
      <c r="N11" s="6">
        <v>56.71</v>
      </c>
      <c r="O11" s="16">
        <v>25.9</v>
      </c>
      <c r="P11" s="6">
        <v>55.426000000000002</v>
      </c>
      <c r="Q11" s="16">
        <v>26.5</v>
      </c>
      <c r="R11" s="6">
        <v>56.71</v>
      </c>
      <c r="S11" s="16">
        <v>26.9</v>
      </c>
      <c r="T11" s="6">
        <v>57.566000000000003</v>
      </c>
    </row>
    <row r="12" spans="1:21" x14ac:dyDescent="0.25">
      <c r="A12" s="1" t="s">
        <v>96</v>
      </c>
      <c r="B12" s="19"/>
      <c r="C12">
        <v>0.6</v>
      </c>
      <c r="D12">
        <v>0.4</v>
      </c>
      <c r="E12" s="19">
        <v>0.5</v>
      </c>
      <c r="F12" s="22"/>
      <c r="G12" s="62">
        <v>0</v>
      </c>
      <c r="K12" t="s">
        <v>208</v>
      </c>
      <c r="M12" s="16"/>
      <c r="N12" s="6"/>
      <c r="O12" s="16"/>
      <c r="P12" s="6"/>
      <c r="Q12" s="16"/>
      <c r="R12" s="6"/>
      <c r="S12" s="16"/>
      <c r="T12" s="6"/>
    </row>
    <row r="13" spans="1:21" x14ac:dyDescent="0.25">
      <c r="A13" s="1" t="s">
        <v>19</v>
      </c>
      <c r="B13" s="20">
        <v>2.2000000000000002</v>
      </c>
      <c r="C13">
        <v>2.1</v>
      </c>
      <c r="D13">
        <v>2.7</v>
      </c>
      <c r="E13" s="20">
        <v>3.1</v>
      </c>
      <c r="F13" s="22"/>
      <c r="G13" s="34">
        <v>4.04</v>
      </c>
      <c r="K13" t="s">
        <v>19</v>
      </c>
      <c r="M13" s="16">
        <v>2.2000000000000002</v>
      </c>
      <c r="N13" s="6"/>
      <c r="O13" s="16">
        <v>2.1</v>
      </c>
      <c r="P13" s="6"/>
      <c r="Q13" s="16">
        <v>2.7</v>
      </c>
      <c r="R13" s="6"/>
      <c r="S13" s="16">
        <v>3.1</v>
      </c>
      <c r="T13" s="6"/>
    </row>
    <row r="14" spans="1:21" x14ac:dyDescent="0.25">
      <c r="J14">
        <v>1.4</v>
      </c>
      <c r="K14" t="s">
        <v>146</v>
      </c>
      <c r="M14" s="16">
        <v>8.5</v>
      </c>
      <c r="N14" s="6">
        <v>11.899999999999999</v>
      </c>
      <c r="O14" s="16">
        <v>8.6</v>
      </c>
      <c r="P14" s="6">
        <v>12.04</v>
      </c>
      <c r="Q14" s="16">
        <v>7.6</v>
      </c>
      <c r="R14" s="6">
        <v>10.639999999999999</v>
      </c>
      <c r="S14" s="16">
        <v>6.2</v>
      </c>
      <c r="T14" s="6">
        <v>8.68</v>
      </c>
    </row>
    <row r="15" spans="1:21" x14ac:dyDescent="0.25">
      <c r="J15">
        <v>1.2</v>
      </c>
      <c r="K15" t="s">
        <v>209</v>
      </c>
      <c r="M15" s="16"/>
      <c r="N15" s="6"/>
      <c r="O15" s="16">
        <v>0.6</v>
      </c>
      <c r="P15" s="6">
        <v>0.72</v>
      </c>
      <c r="Q15" s="16">
        <v>0.4</v>
      </c>
      <c r="R15" s="6">
        <v>0.48</v>
      </c>
      <c r="S15" s="16">
        <v>0.5</v>
      </c>
      <c r="T15" s="6">
        <v>0.6</v>
      </c>
    </row>
    <row r="16" spans="1:21" x14ac:dyDescent="0.25">
      <c r="J16">
        <v>1.43</v>
      </c>
      <c r="K16" t="s">
        <v>149</v>
      </c>
      <c r="M16" s="16"/>
      <c r="N16" s="16"/>
      <c r="O16" s="16"/>
      <c r="P16" s="16"/>
      <c r="Q16" s="16"/>
      <c r="R16" s="16"/>
      <c r="S16" s="16"/>
      <c r="T16" s="16"/>
    </row>
    <row r="17" spans="1:20" x14ac:dyDescent="0.25">
      <c r="M17" s="16"/>
      <c r="N17" s="16"/>
      <c r="O17" s="16"/>
      <c r="P17" s="16"/>
      <c r="Q17" s="16"/>
      <c r="R17" s="16"/>
      <c r="S17" s="16"/>
      <c r="T17" s="16"/>
    </row>
    <row r="18" spans="1:20" x14ac:dyDescent="0.25">
      <c r="A18" t="s">
        <v>105</v>
      </c>
      <c r="J18" s="24" t="s">
        <v>213</v>
      </c>
      <c r="K18" s="25"/>
      <c r="L18" s="25"/>
      <c r="M18" s="52" t="s">
        <v>97</v>
      </c>
      <c r="N18" s="52" t="s">
        <v>93</v>
      </c>
      <c r="O18" s="52" t="s">
        <v>94</v>
      </c>
      <c r="P18" s="46" t="s">
        <v>99</v>
      </c>
      <c r="Q18" s="65"/>
      <c r="R18" s="65"/>
      <c r="S18" s="65"/>
      <c r="T18" s="65"/>
    </row>
    <row r="19" spans="1:20" x14ac:dyDescent="0.25">
      <c r="J19" s="38" t="s">
        <v>18</v>
      </c>
      <c r="K19" s="22"/>
      <c r="L19" s="22"/>
      <c r="M19" s="53">
        <v>0</v>
      </c>
      <c r="N19" s="53">
        <v>0</v>
      </c>
      <c r="O19" s="53">
        <v>0</v>
      </c>
      <c r="P19" s="54">
        <v>0</v>
      </c>
      <c r="Q19" s="65"/>
      <c r="R19" s="65"/>
      <c r="S19" s="65"/>
      <c r="T19" s="65"/>
    </row>
    <row r="20" spans="1:20" x14ac:dyDescent="0.25">
      <c r="J20" s="38" t="s">
        <v>95</v>
      </c>
      <c r="K20" s="22"/>
      <c r="L20" s="22"/>
      <c r="M20" s="53">
        <v>2.1311372922966854</v>
      </c>
      <c r="N20" s="53">
        <v>1.9879578913053078</v>
      </c>
      <c r="O20" s="53">
        <v>2.3273843718246625</v>
      </c>
      <c r="P20" s="54">
        <v>2.5572951532857537</v>
      </c>
      <c r="Q20" s="65"/>
      <c r="R20" s="65"/>
      <c r="S20" s="65"/>
      <c r="T20" s="65"/>
    </row>
    <row r="21" spans="1:20" x14ac:dyDescent="0.25">
      <c r="J21" s="38" t="s">
        <v>11</v>
      </c>
      <c r="K21" s="22"/>
      <c r="L21" s="22"/>
      <c r="M21" s="53">
        <v>0</v>
      </c>
      <c r="N21" s="53">
        <v>0</v>
      </c>
      <c r="O21" s="53">
        <v>0</v>
      </c>
      <c r="P21" s="54">
        <v>0</v>
      </c>
      <c r="Q21" s="65"/>
      <c r="R21" s="65"/>
      <c r="S21" s="65"/>
      <c r="T21" s="65"/>
    </row>
    <row r="22" spans="1:20" x14ac:dyDescent="0.25">
      <c r="J22" s="38" t="s">
        <v>51</v>
      </c>
      <c r="K22" s="22"/>
      <c r="L22" s="22"/>
      <c r="M22" s="53">
        <v>4.1533672009061489</v>
      </c>
      <c r="N22" s="53">
        <v>4.2959755038966732</v>
      </c>
      <c r="O22" s="53">
        <v>4.1331982401621117</v>
      </c>
      <c r="P22" s="54">
        <v>4.0113685373416184</v>
      </c>
      <c r="Q22" s="65"/>
      <c r="R22" s="65"/>
      <c r="S22" s="65"/>
      <c r="T22" s="65"/>
    </row>
    <row r="23" spans="1:20" x14ac:dyDescent="0.25">
      <c r="J23" s="38" t="s">
        <v>50</v>
      </c>
      <c r="K23" s="22"/>
      <c r="L23" s="22"/>
      <c r="M23" s="53">
        <v>7.8466327990938511</v>
      </c>
      <c r="N23" s="53">
        <v>7.704024496103326</v>
      </c>
      <c r="O23" s="53">
        <v>7.8668017598378892</v>
      </c>
      <c r="P23" s="54">
        <v>7.9886314626583816</v>
      </c>
      <c r="Q23" s="65"/>
      <c r="R23" s="65"/>
      <c r="S23" s="65"/>
      <c r="T23" s="65"/>
    </row>
    <row r="24" spans="1:20" x14ac:dyDescent="0.25">
      <c r="J24" s="38" t="s">
        <v>4</v>
      </c>
      <c r="K24" s="22"/>
      <c r="L24" s="22"/>
      <c r="M24" s="53">
        <v>0</v>
      </c>
      <c r="N24" s="53">
        <v>0</v>
      </c>
      <c r="O24" s="53">
        <v>0</v>
      </c>
      <c r="P24" s="54">
        <v>0</v>
      </c>
      <c r="Q24" s="65"/>
      <c r="R24" s="65"/>
      <c r="S24" s="65"/>
      <c r="T24" s="65"/>
    </row>
    <row r="25" spans="1:20" x14ac:dyDescent="0.25">
      <c r="J25" s="38" t="s">
        <v>19</v>
      </c>
      <c r="K25" s="22"/>
      <c r="L25" s="22"/>
      <c r="M25" s="53">
        <v>0.54155884691345835</v>
      </c>
      <c r="N25" s="53">
        <v>0.51930523945257223</v>
      </c>
      <c r="O25" s="53">
        <v>0.66634879267203462</v>
      </c>
      <c r="P25" s="54">
        <v>0.76536274567930584</v>
      </c>
      <c r="Q25" s="65"/>
      <c r="R25" s="65"/>
      <c r="S25" s="65"/>
      <c r="T25" s="65"/>
    </row>
    <row r="26" spans="1:20" x14ac:dyDescent="0.25">
      <c r="J26" s="38" t="s">
        <v>10</v>
      </c>
      <c r="K26" s="22"/>
      <c r="L26" s="22"/>
      <c r="M26" s="53">
        <v>1.8569929779106364</v>
      </c>
      <c r="N26" s="53">
        <v>1.8874272572008368</v>
      </c>
      <c r="O26" s="53">
        <v>1.6646380024343972</v>
      </c>
      <c r="P26" s="54">
        <v>1.3585188735807678</v>
      </c>
      <c r="Q26" s="65"/>
      <c r="R26" s="65"/>
      <c r="S26" s="65"/>
      <c r="T26" s="65"/>
    </row>
    <row r="27" spans="1:20" x14ac:dyDescent="0.25">
      <c r="J27" s="38" t="s">
        <v>96</v>
      </c>
      <c r="K27" s="22"/>
      <c r="L27" s="22"/>
      <c r="M27" s="53">
        <v>0</v>
      </c>
      <c r="N27" s="53">
        <v>6.7241347114527589E-2</v>
      </c>
      <c r="O27" s="53">
        <v>4.4738311375616499E-2</v>
      </c>
      <c r="P27" s="54">
        <v>5.5944497196188103E-2</v>
      </c>
    </row>
    <row r="28" spans="1:20" x14ac:dyDescent="0.25">
      <c r="J28" s="38" t="s">
        <v>6</v>
      </c>
      <c r="K28" s="22"/>
      <c r="L28" s="22"/>
      <c r="M28" s="53">
        <v>0</v>
      </c>
      <c r="N28" s="53">
        <v>0</v>
      </c>
      <c r="O28" s="53">
        <v>0</v>
      </c>
      <c r="P28" s="54">
        <v>0</v>
      </c>
    </row>
    <row r="29" spans="1:20" x14ac:dyDescent="0.25">
      <c r="J29" s="38"/>
      <c r="K29" s="22"/>
      <c r="L29" s="22"/>
      <c r="M29" s="53"/>
      <c r="N29" s="53"/>
      <c r="O29" s="53"/>
      <c r="P29" s="54"/>
    </row>
    <row r="30" spans="1:20" x14ac:dyDescent="0.25">
      <c r="J30" s="29" t="s">
        <v>214</v>
      </c>
      <c r="K30" s="30"/>
      <c r="L30" s="30"/>
      <c r="M30" s="55">
        <v>3.9881302702073218</v>
      </c>
      <c r="N30" s="55">
        <v>3.9426264956206722</v>
      </c>
      <c r="O30" s="55">
        <v>4.0367606856346763</v>
      </c>
      <c r="P30" s="56">
        <v>3.9717585240627096</v>
      </c>
    </row>
  </sheetData>
  <mergeCells count="1">
    <mergeCell ref="F1:T2"/>
  </mergeCells>
  <pageMargins left="0.31496062992125984" right="0.31496062992125984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SM1_Table1</vt:lpstr>
      <vt:lpstr>SM1_Table2</vt:lpstr>
      <vt:lpstr>Bornite</vt:lpstr>
      <vt:lpstr>Cpy</vt:lpstr>
      <vt:lpstr>Py Po</vt:lpstr>
      <vt:lpstr>Cobaltite</vt:lpstr>
      <vt:lpstr>Baryte</vt:lpstr>
      <vt:lpstr>Apatite</vt:lpstr>
      <vt:lpstr>Scapolite</vt:lpstr>
      <vt:lpstr>Dol Cal</vt:lpstr>
      <vt:lpstr>Ti minerals</vt:lpstr>
      <vt:lpstr>Garnet</vt:lpstr>
      <vt:lpstr>Apatite!Print_Area</vt:lpstr>
      <vt:lpstr>Baryte!Print_Area</vt:lpstr>
      <vt:lpstr>Bornite!Print_Area</vt:lpstr>
      <vt:lpstr>Cobaltite!Print_Area</vt:lpstr>
      <vt:lpstr>Cpy!Print_Area</vt:lpstr>
      <vt:lpstr>'Dol Cal'!Print_Area</vt:lpstr>
      <vt:lpstr>Garnet!Print_Area</vt:lpstr>
      <vt:lpstr>'Py Po'!Print_Area</vt:lpstr>
      <vt:lpstr>Scapolite!Print_Area</vt:lpstr>
      <vt:lpstr>SM1_Table1!Print_Area</vt:lpstr>
      <vt:lpstr>SM1_Table2!Print_Area</vt:lpstr>
      <vt:lpstr>'Ti minerals'!Print_Area</vt:lpstr>
    </vt:vector>
  </TitlesOfParts>
  <Company>University of Brighton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Moles</dc:creator>
  <cp:lastModifiedBy>Norman Moles</cp:lastModifiedBy>
  <cp:lastPrinted>2020-06-16T08:22:48Z</cp:lastPrinted>
  <dcterms:created xsi:type="dcterms:W3CDTF">2019-05-15T15:55:20Z</dcterms:created>
  <dcterms:modified xsi:type="dcterms:W3CDTF">2020-07-24T15:53:07Z</dcterms:modified>
</cp:coreProperties>
</file>